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215" windowHeight="7965" activeTab="0"/>
  </bookViews>
  <sheets>
    <sheet name="Программа " sheetId="1" r:id="rId1"/>
    <sheet name="Лист2" sheetId="2" r:id="rId2"/>
  </sheets>
  <definedNames>
    <definedName name="_xlnm.Print_Area" localSheetId="0">'Программа '!$A$1:$K$1154</definedName>
  </definedNames>
  <calcPr fullCalcOnLoad="1"/>
</workbook>
</file>

<file path=xl/sharedStrings.xml><?xml version="1.0" encoding="utf-8"?>
<sst xmlns="http://schemas.openxmlformats.org/spreadsheetml/2006/main" count="1318" uniqueCount="362">
  <si>
    <t>всего</t>
  </si>
  <si>
    <r>
      <t>11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Times New Roman"/>
        <family val="1"/>
      </rPr>
      <t xml:space="preserve">    </t>
    </r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</si>
  <si>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</si>
  <si>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</si>
  <si>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</si>
  <si>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</si>
  <si>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</si>
  <si>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</si>
  <si>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</si>
  <si>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</si>
  <si>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</si>
  <si>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 2 Строительство  объектов коммунальной инфраструктуры Сосьвинского городского округа в том числе: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</si>
  <si>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</si>
  <si>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</si>
  <si>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</si>
  <si>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</si>
  <si>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</si>
  <si>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Мероприятие  4 Мероприятия в области коммунального хозяйства в том числе:</t>
  </si>
  <si>
    <t>4.1.2 содержание (электроснабжение) объекта</t>
  </si>
  <si>
    <t>Мероприятие 5 Капитальный ремонт тепловых, водопроводных, канализационных сетей в Сосьвинском городском округе в том числе:</t>
  </si>
  <si>
    <t xml:space="preserve">                                         1. Прочие нужды                                         </t>
  </si>
  <si>
    <t>Внебюджетные источники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</si>
  <si>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</si>
  <si>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</si>
  <si>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t>Мероприятие  1 Обеспечение мероприятий по переселению граждан из аварийного жилого фонда в том числе: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</si>
  <si>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</si>
  <si>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</si>
  <si>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Мероприятие 1 Строительство объектов по охране окружающей среды в том числе:</t>
  </si>
  <si>
    <t xml:space="preserve">Мероприятие 2 Проектирование объектов по охране окружающей среды в том числе: </t>
  </si>
  <si>
    <t>областной бюджет</t>
  </si>
  <si>
    <t>местный бюджет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</si>
  <si>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</si>
  <si>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</si>
  <si>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</si>
  <si>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</si>
  <si>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t>1.1. «Капитальный ремонт участка ул. Виктора Романова (Пионерская) от жилого дома    № 67 до ул. Строителей (включительно)</t>
  </si>
  <si>
    <t>1.3. Капитальный ремонт участка улицы Строителей от ул. Ленина до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</si>
  <si>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</si>
  <si>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</si>
  <si>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</si>
  <si>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</si>
  <si>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</si>
  <si>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</si>
  <si>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</si>
  <si>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</si>
  <si>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</si>
  <si>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</si>
  <si>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 xml:space="preserve">Мероприятие 2 Строительство и реконструкция зданий общеобразовательный организаций </t>
  </si>
  <si>
    <t>Мероприятие 3 Проектирование объектов общеобразовательный организаций в том числе:</t>
  </si>
  <si>
    <t xml:space="preserve">Областной бюджет </t>
  </si>
  <si>
    <t>Местный бюджет</t>
  </si>
  <si>
    <t xml:space="preserve">Мероприятие 4 Проектирование объектов  дошкольных образовательный организаций </t>
  </si>
  <si>
    <t xml:space="preserve">Мероприятие 5 Обеспечение мероприятий социальной инфраструктуры в том числе: </t>
  </si>
  <si>
    <t>Мероприятие 1 Предоставление субсидий на компенсацию выпадающих доходов при оказании банных услуг населению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</si>
  <si>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</si>
  <si>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</si>
  <si>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</si>
  <si>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</si>
  <si>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</si>
  <si>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4.10.  Приобретение хозяйственного инвентаря и материалов</t>
  </si>
  <si>
    <t>4.11.  Приобретение мусорных контейнеров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</si>
  <si>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</si>
  <si>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</si>
  <si>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</si>
  <si>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</si>
  <si>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</si>
  <si>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</si>
  <si>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</si>
  <si>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</si>
  <si>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</si>
  <si>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</si>
  <si>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</si>
  <si>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</si>
  <si>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</si>
  <si>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</si>
  <si>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</si>
  <si>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</si>
  <si>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</si>
  <si>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</si>
  <si>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</si>
  <si>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</si>
  <si>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</si>
  <si>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</si>
  <si>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</si>
  <si>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</si>
  <si>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</si>
  <si>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</si>
  <si>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</si>
  <si>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</si>
  <si>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</si>
  <si>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 xml:space="preserve">Подпрограмма 1          «Модернизация объектов коммунальной инфраструктуры Сосьвинского городского округа»                                                           </t>
  </si>
  <si>
    <t xml:space="preserve">Цель 1                                   </t>
  </si>
  <si>
    <t xml:space="preserve">Повышение безопасности и комфортности проживания населения Сосьвиского городского округа за счет развития и модернизации объектов инженерной инфраструктуры и обеспечением питьевой водой соответствующей установленным санитарно-эпидемиологическим правилам.                                                 </t>
  </si>
  <si>
    <t xml:space="preserve">Задача 1                                                                                  </t>
  </si>
  <si>
    <t>Снижение износа коммунальной инфраструктуры</t>
  </si>
  <si>
    <t xml:space="preserve">Целевой  показатель 1  Доля сетей теплоснабжения, нуждающейся в замене.   </t>
  </si>
  <si>
    <t>проценты</t>
  </si>
  <si>
    <t>Указ Президента № 600 от 7.05.2012 «увеличение доли заемных средств в общем объеме капитальных вложений в системы теплоснабжения, водоснабжения, и очистки сточных вод». (далее Указ № 600 от 07.05.2012)</t>
  </si>
  <si>
    <t xml:space="preserve">Целевой  показатель 2  Доля  уличной водопроводной сети, нуждающейся в замене.   </t>
  </si>
  <si>
    <t xml:space="preserve">Указ Президента № 600 от 7.05.2012 </t>
  </si>
  <si>
    <t xml:space="preserve">Целевой  показатель 3  Доля уличной канализационной сети, нуждающейся в замене.   </t>
  </si>
  <si>
    <t>Задача 2</t>
  </si>
  <si>
    <t>Поддержание санитарного состояния Сосьвинского городского округа  на нормативном уровне</t>
  </si>
  <si>
    <t xml:space="preserve">Целевой показатель 4 Удельный вес проб воды, отбор которых произведен из водопроводной сети и которые не отвечают гигиеническим нормативам по санитарно-химическим, микробиологическим показателями  </t>
  </si>
  <si>
    <t>Подпрограмма 2 «Организация капитальных ремонтов многоквартирных домов Сосьвинского городского округа».</t>
  </si>
  <si>
    <t xml:space="preserve">Цель 1                                                                                    </t>
  </si>
  <si>
    <t>Обеспечить реформирование жилищно-коммунального хозяйства, в проведение капитального ремонта многоквартирных домов, в которых собственники помещений самостоятельно выбрали способ управления многоквартирным домом  (товарищество собственников жилья или управляющая организация, выбранная собственниками помещений в многоквартирном доме) и приняли решение  о проведении капитального ремонта.</t>
  </si>
  <si>
    <t xml:space="preserve">Задача 2                                                                                  </t>
  </si>
  <si>
    <t>Формирование эффективных механизмов управления многоквартирными домами</t>
  </si>
  <si>
    <t>Человек</t>
  </si>
  <si>
    <t>человек</t>
  </si>
  <si>
    <t>Целевой показатель 3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</t>
  </si>
  <si>
    <t>Указ Президента РФ № 607 от 28.04.2008г.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 (далее Указ № 607 от 28.04.2008г.)</t>
  </si>
  <si>
    <t>Подпрограмма 3 «Переселение граждан Сосьвинского городского округа из аварийных многоквартирных домов».</t>
  </si>
  <si>
    <t xml:space="preserve">Обеспечение жильём граждан, проживающих в помещениях непригодных для проживания и (или) с высоким уровнем износа                                                                             </t>
  </si>
  <si>
    <t xml:space="preserve"> Улучшение жилищных условий граждан, проживающих в помещениях непригодных для проживания и (или) с большим уровнем износа                                                                        </t>
  </si>
  <si>
    <t xml:space="preserve">Целевой  показатель 1 Доля граждан, переселённых из аварийного жилищного фонда к общей численности населения  </t>
  </si>
  <si>
    <t xml:space="preserve">Подпрограмма 4  «Повышение энергетической эффективности в Сосьвинском городском округе».  </t>
  </si>
  <si>
    <t>Цель 1</t>
  </si>
  <si>
    <t xml:space="preserve"> Активизация в муниципальном образовании Сосьвинского городского округа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снижениях и жилищно-коммунальном хозяйстве.</t>
  </si>
  <si>
    <t>Сокращение бюджетных расходов на коммунальные услуги с целевой установкой сокращения доли расхода на коммунальные услуги в общих расходах местного бюджета к 2015 году в 1,3 раза, к 2020 году 1,5 раза по отношению к уровню 2013 года.</t>
  </si>
  <si>
    <t>тыс.кВтч.</t>
  </si>
  <si>
    <t>тыс.руб.</t>
  </si>
  <si>
    <t>тыс. Гкал.</t>
  </si>
  <si>
    <t>тыс.куб.м.</t>
  </si>
  <si>
    <t>Снижение удельных показателей потребления топлива, электрической и тепловой энергии при производстве большинства энергоемких видов продукции, работ, услуг, а также в общественных и жилых зданиях Сосьвинского городского округа.</t>
  </si>
  <si>
    <t xml:space="preserve">Целевой показатель 13 Удельная величина потребления энергетических ресурсов (электрическая энергия) в многоквартирных домах </t>
  </si>
  <si>
    <t>кВт/ч на 1 проживающего</t>
  </si>
  <si>
    <t>Указ Президента РФ № 607 от 28.04.2008г.</t>
  </si>
  <si>
    <t xml:space="preserve">Целевой показатель 14 Удельная величина потребления энергетических ресурсов (тепловая  энергия) в многоквартирных домах </t>
  </si>
  <si>
    <t>Гкал на1 кв. метр общей площади</t>
  </si>
  <si>
    <t xml:space="preserve">Целевой показатель 15 Удельная величина потребления энергетических ресурсов (холодная вода) в многоквартирных домах </t>
  </si>
  <si>
    <t>Куб.метров на 1 проживающего</t>
  </si>
  <si>
    <t xml:space="preserve">Целевой показатель 16 Удельная величина потребления энергетических ресурсов (электрическая энергия) в муниципальных учреждениях </t>
  </si>
  <si>
    <t xml:space="preserve">Целевой показатель 17 Удельная величина потребления энергетических ресурсов (тепловая энергия) в муниципальных учреждениях </t>
  </si>
  <si>
    <t xml:space="preserve">Целевой показатель 18 Удельная величина потребления энергетических ресурсов (холодная вода) в муниципальных учреждениях </t>
  </si>
  <si>
    <t xml:space="preserve">Подпрограмма 5  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</si>
  <si>
    <t xml:space="preserve">Обеспечение экологического благополучия и экологической безопасности населения Сосьвинского городского округа  </t>
  </si>
  <si>
    <t>Проектирование и  строительство новых ТБО в населённых пунктах Сосьвинского городского округа</t>
  </si>
  <si>
    <t>Целевой показатель 1 Доля отходов, размещаемых на свалках, полигонах, в общем объеме образованных отходов</t>
  </si>
  <si>
    <t>Целевой  показатель 2  Доля ликвидированных несанкционированных свалок в общем количестве выявленных</t>
  </si>
  <si>
    <t>Повышение экологической культуры населения Сосьвинского городского округа</t>
  </si>
  <si>
    <r>
      <t>Целевой  показатель 3    Доля населения области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принявшего участие в мероприятиях в области обращения с отходами, к общему числу населения</t>
    </r>
    <r>
      <rPr>
        <sz val="10"/>
        <color indexed="8"/>
        <rFont val="Times New Roman"/>
        <family val="1"/>
      </rPr>
      <t xml:space="preserve"> округа</t>
    </r>
  </si>
  <si>
    <t xml:space="preserve">Подпрограмма 6  «Развитие транспортной инфраструктуры и обеспечение безопасности дорожного движения».  </t>
  </si>
  <si>
    <t>Обеспечение сохранности сети автомобильных дорог общего пользования регионального значения Свердловской области</t>
  </si>
  <si>
    <t>Формирование единой сети автомобильных дорог, круглогодично доступной для населения и хозяйствующих субъектов</t>
  </si>
  <si>
    <t>км.</t>
  </si>
  <si>
    <t>Целевой  показатель 2 Доля протяженности автомобильных дорог общего пользования местного значения, не отвечающие нормативным требованиям, в общей протяженности автомобильных дорог общего пользования местного значения.</t>
  </si>
  <si>
    <t>Указ Президента РФ № 607 от 28.04.2008г</t>
  </si>
  <si>
    <t>Целевой показатель 3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округа.</t>
  </si>
  <si>
    <t xml:space="preserve">Подпрограмма 7  «Строительство объектов социальной и коммунальной инфраструктуры Сосьвинского городского округа».  </t>
  </si>
  <si>
    <t>Повышение уровня жизни населения за счет строительства современных объектов социальной и коммунальной инфраструктуры на территории городского округа</t>
  </si>
  <si>
    <t>Обеспечение государственных  гарантий прав граждан на получение общедоступного и бесплатного дошкольного образования в муниципальных дошкольных учреждениях</t>
  </si>
  <si>
    <t xml:space="preserve">Целевой  показатель 1  Обеспеченность доступности дошкольного образования для детей в возрасте от 3 до 7 лет  </t>
  </si>
  <si>
    <t>Указ Президента № 599 от 7.05.2012г.</t>
  </si>
  <si>
    <r>
      <t>Целевой показатель 2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Охват детей дошкольного возраста услугами дошкольного образования в муниципальных дошкольных образовательных учреждениях</t>
    </r>
  </si>
  <si>
    <t>Повышение качества и уровня образовательного процесса путём строительства новых школ</t>
  </si>
  <si>
    <t xml:space="preserve">Целевой  показатель 3 Охват детей от 7 до 18 лет общедоступным и бесплатным начальным, общим, общим основным, средним общим образованием   </t>
  </si>
  <si>
    <t>Целевой   показатель 4 Доля учащихся  обучающихся в одну смену от общего количества учеников</t>
  </si>
  <si>
    <t xml:space="preserve">Задача 3 </t>
  </si>
  <si>
    <t>Создание условий для строительства жилых домов и объектов социального назначения;</t>
  </si>
  <si>
    <t>кв.м</t>
  </si>
  <si>
    <t>Подпрограмма 8  «Предоставление  субсидий предприятиям ЖКХ Сосьвинского городского округа»</t>
  </si>
  <si>
    <t>Компенсация выпадающих доходов предприятиям  жилищно-коммунального комплекса, предоставляющим услуги по тарифам, не покрывающим затраты на производство услуг</t>
  </si>
  <si>
    <t>Сокращение убытков, полученных предприятиями в ходе предоставления услуги холодного водоснабжения населению и доведению результатов работы до безубыточного состояния</t>
  </si>
  <si>
    <t>Полное возмещение убытков, полученных  при предоставлении  банных услуг льготным категориям населения (дети до 14 лет, пенсионеры, многодетные матери, инвалиды)</t>
  </si>
  <si>
    <t>Целевой показатель 2    Отсутствие убытков у предприятия, оказывающего банные услуги  населению</t>
  </si>
  <si>
    <t>Размер убытков, тыс. руб.</t>
  </si>
  <si>
    <t xml:space="preserve">Целевой показатель 3 Доля  организаций коммунального комплекса, осуществляющих производство товаров, оказание услуг по водо-, тепло- и электроснабжению, водоотведению, очистке сточных вод,  на праве собственности, по договору  аренды или концессии, участие субъекта Росийской Федерации и городских округов в уставном капитале  которых составляет не более 25 %, в общем числе организаций коммунального комплекса, осуществляющих свою деятельность на территории городского окуга. </t>
  </si>
  <si>
    <t xml:space="preserve">Приложение № 1
к  муниципальной программе
«Развитие жилищно-коммунального 
хозяйства, транспортной инфраструктуры и 
повышение энергетической эффективности 
в Сосьвинском городском округе до 2020 года» 
</t>
  </si>
  <si>
    <t xml:space="preserve">
ЦЕЛИ, ЗАДАЧИ И ЦЕЛЕВЫЕ ПОКАЗАТЕЛИ
РЕАЛИЗАЦИИ МУНИЦИПАЛЬНОЙ ПРОГРАММЫ
«Развитие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года»
</t>
  </si>
  <si>
    <t xml:space="preserve">Наименование  
 цели (целей) и 
 задач, целевых 
  показателей   
</t>
  </si>
  <si>
    <t xml:space="preserve">Единица 
измерения
</t>
  </si>
  <si>
    <t xml:space="preserve">      Значение целевого показателя реализации      
             муниципальной программы             
</t>
  </si>
  <si>
    <t xml:space="preserve">Источник  
 значений  
показателей
</t>
  </si>
  <si>
    <t xml:space="preserve">Целевой  показатель 2  Доля  уличной водопроводной сети, нуждающейся в замене.   
Целевой  показатель 3  Доля уличной канализационной сети, нуждающейся в замене.   
</t>
  </si>
  <si>
    <t xml:space="preserve">Целевой показатель1                    Привлечение собственников помещений многоквартирных домов  к управлению посредством организации товариществ собственников жилья    </t>
  </si>
  <si>
    <t>Целевой  показатель 1     Экономия электрической энергии в натуральном выражении</t>
  </si>
  <si>
    <t>Целевой показатель 3   Экономия тепловой энергии в натуральном выражении</t>
  </si>
  <si>
    <t>Целевой показатель 4   Экономия тепловой энергии в натуральном выражении</t>
  </si>
  <si>
    <t>Целевой  показатель 5    Экономия тепловой энергии в натуральном выражении</t>
  </si>
  <si>
    <t>Целевой показатель 6 Экономия тепловой энергии в натуральном выражении</t>
  </si>
  <si>
    <t>Целевой показатель 5  Общая площадь жилых помещений, приходящаяся  в среднем на одного жителя</t>
  </si>
  <si>
    <t xml:space="preserve">Целевой         показатель 1   Сокращение убытков предприятия при предоставлении услуги холодного водоснабжения </t>
  </si>
  <si>
    <t>Целевой показатель 2 Экономия электрической энергии в стоимостном выражении</t>
  </si>
  <si>
    <t>Целевой показатель 1 Содержание существующей сети автомобильных дорог</t>
  </si>
  <si>
    <t>4.8. Устройство остановок в Сосьвинском городском округе» (МАУ СГО)</t>
  </si>
  <si>
    <t>Мероприятие 3 Проектирование, экспертиза  мероприятий по переселению граждан из социального найма, аварийного и непригодного для проживания жилого фондав том числе:</t>
  </si>
  <si>
    <t xml:space="preserve">4.4. Оценка взаимодействия  намечаемой  хозяйственной и иной деятельности на окружающую среду </t>
  </si>
  <si>
    <t>меестный бюджет</t>
  </si>
  <si>
    <t xml:space="preserve">внебюджетные источники </t>
  </si>
  <si>
    <t>2021 год</t>
  </si>
  <si>
    <t>2022 год</t>
  </si>
  <si>
    <t>2023 год</t>
  </si>
  <si>
    <t>2024 год</t>
  </si>
  <si>
    <t>2025 год</t>
  </si>
  <si>
    <t>3.1. Проектно-изыскательские работы многоквартирного жилого дома в п. Восточный</t>
  </si>
  <si>
    <t>3.2.  Государственная экспертиза проекта многоквартирного жилого дома в п. Восточный</t>
  </si>
  <si>
    <t>3.7. Проведение экспертизы проектно-сметной документации</t>
  </si>
  <si>
    <t xml:space="preserve">4.2.  Ремонт бани в п. Восточный </t>
  </si>
  <si>
    <t>5.1.  Капитальный ремонт водопровода в п. Восточный</t>
  </si>
  <si>
    <t>5.5. Капитальный ремонт наружной канализации в с.Кошай</t>
  </si>
  <si>
    <t>5.7. Капитальный ремонт водопровода в с. Кошай</t>
  </si>
  <si>
    <t xml:space="preserve">1.1.  Строительство многоквартирного жилого дома в п. Восточный </t>
  </si>
  <si>
    <t xml:space="preserve">3.5.  Технологическое присоединение к эл. сетям  проектируемого объъекта многоквартирного жилого дома в п. Восточный </t>
  </si>
  <si>
    <t>1.3.  Разработка топливно- энергетического баланса</t>
  </si>
  <si>
    <t>1.4. Модернизация системы тепловых сетей</t>
  </si>
  <si>
    <t>1.6.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</si>
  <si>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1.1.  Строительство детского сада на 75 мест в с. Кошай</t>
  </si>
  <si>
    <t>3.5.Проектно-изыскательские работы по объекту: "Стротельство школьного мини - стадиона п.г.т. Сосьва"</t>
  </si>
  <si>
    <t>Мероприятие 2 Финансирование исполнения муниципального задания  МАУ</t>
  </si>
  <si>
    <t>Мероприятие 3 Предоставление субсидий предприятиям  ЖКХ Сосьвинского городского округа</t>
  </si>
  <si>
    <t>3.1. Расходы в рамках концессионного соглашения по теплоснабжению</t>
  </si>
  <si>
    <t xml:space="preserve">3.2. Расходы в рамках концессионного соглашения по водоснабжению </t>
  </si>
  <si>
    <t xml:space="preserve">4.16. Приобритение материалов для информационных стендов в Сосьвинском городском округе 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</si>
  <si>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2025 года"
</t>
  </si>
  <si>
    <t>2.3 Строительство мини стадиона в п.г.т. Сосьва</t>
  </si>
  <si>
    <t>Мероприятие № 5 Взнос региональному оператору по ТКО</t>
  </si>
  <si>
    <t>4.1. Охрана и содержание не завершенного объекта строительства  КОС-800  в том числе:</t>
  </si>
  <si>
    <t>4.1.1. охрана незавершенного строительства КОС-800 (МАУ)</t>
  </si>
  <si>
    <t xml:space="preserve">Мероприятие 2 Повышение уровня энергетической эффективности уличного освещения на территории Сосьвинского городского округа </t>
  </si>
  <si>
    <t xml:space="preserve">5.9.Капитальный ремонт тепловых сетей в с. Романово </t>
  </si>
  <si>
    <t xml:space="preserve">5.10. Капитальный ремонт магистрального водопровода п. Восточный </t>
  </si>
  <si>
    <t xml:space="preserve">Мероприятие 8  Разработка, экспертиза  схем коммунальной инфраструктуры Сосьвинского городского округа в том числе: </t>
  </si>
  <si>
    <t>8.1.  Разработка и актуализация  программ комплексного развития коммунальной инфраструктуры Сосьвинского городского округа</t>
  </si>
  <si>
    <t xml:space="preserve">8.3. Экспертиза схем теплоснабжения, водоснабжения и водоотведения </t>
  </si>
  <si>
    <t>8.4. Проведение работ по категорированию, обследованию и паспортизации объектов ТЭК</t>
  </si>
  <si>
    <t xml:space="preserve">местный бюджет </t>
  </si>
  <si>
    <t>3.5.  Устройство  ледовых переправ на территории Сосьвинского городского округа  д. Матушкино, д. Куропашкино</t>
  </si>
  <si>
    <t>2.1 Разработка программы развития транспортной инфраструктуры</t>
  </si>
  <si>
    <t xml:space="preserve">3.1.Приобретение щебня </t>
  </si>
  <si>
    <t>10,11,14</t>
  </si>
  <si>
    <t>26,27,28</t>
  </si>
  <si>
    <t>2.2. Строительство канализационного коллектора в п.г.т. Сосьва</t>
  </si>
  <si>
    <t>3.4. Государственная экспертиза проекта «Строительство канализационного коллектора в п.г.т. Сосьва»</t>
  </si>
  <si>
    <t>5.4.  Капитальный ремонт водопровода в п.г.т.  Сосьва</t>
  </si>
  <si>
    <t>2.1. Строительство 16-ти квартирного жилого дома в п.г.т. Сосьва</t>
  </si>
  <si>
    <t>3.3. Проектирование  16-ти квартирного жилого дома в п.г.т.  Сосьва</t>
  </si>
  <si>
    <t>3.4.  Государственная экспертиза проекта  16-ти квартирного жилого дома в п.г.т. Сосьва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</si>
  <si>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п.г.т.  Сосьва, п. Восточный</t>
  </si>
  <si>
    <t>1.2. Установка общедомовых приборов учета расхода электрической энергии в  многоквартирных домах п. Восточный, п.г.т. Сосьва</t>
  </si>
  <si>
    <t>2.1. Государственная экологическая экспертиза объекта  «Строительство полигона ТБО в п.г.т.  Сосьва»</t>
  </si>
  <si>
    <t xml:space="preserve">3.1.  Лабораторное исследование воды  нецентрализованного водоснабжения п. Восточный, п.г.т. Сосьва, с. Кошай, д. Молва </t>
  </si>
  <si>
    <t>3.2. Ремонт, обустройство  колодцев, родников в Сосьвинском городском округе   п.г.т.  Сосьва, п. Восточный, с. Кошай</t>
  </si>
  <si>
    <t xml:space="preserve">3.3.  Хлорирование колодцев п.г.т. Сосьва, п. Восточный </t>
  </si>
  <si>
    <t>4.3. Сбор и обезвреживание отработанных ртутьсодержащих ламп у населения п.г.т. Сосьва, п. Восточный, с. Кошай, с. Романово, д. Маслово, п. Пасынок</t>
  </si>
  <si>
    <t>2.2. Корректировка проектной документации "Капитальный ремонт автомобильных дорог на улицах п.г.т. Сосьва и п. Восточный Сосьвинского городского округа" 1537-ТКР 1.1. Том 3.1.1.</t>
  </si>
  <si>
    <t>2.3. Техническое присоединение проектируемых объектов "Наружное освещение улица в п.г.т. Сосьва по ул. Виктора Романова"</t>
  </si>
  <si>
    <t>4.2. Установка знаков дорожного движения и пешеходных ограждений в п.г.т. Сосьва, п. Восточный, с. Кошай, с. Романово, д. Маслова, п. Пасынок</t>
  </si>
  <si>
    <t>4.4. Установка знаков дорожного движения и пешеходных ограждений (МАУ) в п.г.т.  Сосьва, п. Восточный, с. Кошай, с. Романово, д. Маслова, п. Пасынок</t>
  </si>
  <si>
    <t xml:space="preserve">2.1. Строительство школы в п.г.т.  Сосьва, Сосьвинского городского округа </t>
  </si>
  <si>
    <t>2.2.  Реконструкция из здания столовой под Детскую школу искусств в п.г.т.  Сосьва, ул. Алексеева, 13а</t>
  </si>
  <si>
    <t>3.1.Разработка проектно-сметной документации объекта «Реконструкции из здания столовой под Детскую школу искусств в п.г.т. Сосьва, ул. Алексеева, 13а»</t>
  </si>
  <si>
    <t>3.2. Государственная экспертиза проекта «Реконструкции из здания столовой под Детскую школу искусств в п.г.т. Сосьва, ул. Алексеева, 13а»</t>
  </si>
  <si>
    <t>3.3.Тех.присоединение к эл. сетям «Реконструкции из здания столовой под Детскую школу искусств в п.г.т. Сосьва, ул. Алексеева, 13а»</t>
  </si>
  <si>
    <t>3.4. Инженерно-геодезические работы по объекту: Реконструкции из здания столовой под Детскую школу искусств в п.г.т. Сосьва, ул. Алексеева, 13а</t>
  </si>
  <si>
    <t>1.1. Уличное освещение в п.г.т. 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</si>
  <si>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п.г.т.  Сосьва, п. Восточный, с. Кошай, с. Романово, д. Маслова, п. Пасынок</t>
  </si>
  <si>
    <t>2.1.  Содержание мест захоронения п. Восточный, п.г.т.  Сосьва, д. Копылова, д. Маслово, с. Кошай</t>
  </si>
  <si>
    <t>4.1. Ремонт и строительство тротуаров в п.г.т. Сосьва,п. Восточный, с. Романово</t>
  </si>
  <si>
    <t>4.2. Услуги по уборке несанкционированных свалок п.г.т. Сосьва, п. Восточный</t>
  </si>
  <si>
    <t>4.3.  Очистка улиц от бытовых отходов и мусора в п.г.т.  Сосьва, п. Восточный</t>
  </si>
  <si>
    <t>4.4. Уборка разрушенных домов и строений п. Восточный, с. Кошай, п.г.т. Сосьва</t>
  </si>
  <si>
    <t>4.5.  Оборудование и установка детских игровых площадок, городков и комплексов в п.г.т.  Сосьва, п. Восточный</t>
  </si>
  <si>
    <t>4.9.  Дератизационные и акарицидные обработки п.г.т. Сосьва,п. Восточный, с. Кошай</t>
  </si>
  <si>
    <t>4.13. Очистка тротуаров от снега в п.г.т.  Сосьва, п. Восточный, с. Кошай, с. Романово, п. Пасынок, д. Маслова</t>
  </si>
  <si>
    <t>2.4. Разработка проектно сметной документации на капитальный ремонт внутрипоселковых автомобильных дорог общего пользования местного значения  в п.г.т. Сосьва п. Восточный</t>
  </si>
  <si>
    <t>3.3. Ремонт внутрипоселковых автомобильных  дорог общего пользования местного значения п.г.т. Сосьва</t>
  </si>
  <si>
    <t>3.4. Ремонт внутрипоселковых автомобильных  дорог общего пользования местного значения п. Восточный</t>
  </si>
  <si>
    <t>5.6. Капитальный ремонт водопровода в с. Романово</t>
  </si>
  <si>
    <t xml:space="preserve">1.4. Ремонт системы отопления жилого многоквартирного  дома п. Восточный ул. Луначарского 68 </t>
  </si>
  <si>
    <t xml:space="preserve">1.1. Ремонт крыши жилого многоквартирного дома в п.г.т. Сосьва ул. Карла Маркса 2 </t>
  </si>
  <si>
    <t>1.5. Ремонт системы отопления жилого многоквартирного дома п. Восточный                              ул. Школьная 19</t>
  </si>
  <si>
    <t>5.3.  Капитальный  ремонт канализации                             п. Восточный,  п.г.т.  Сосьва, с. Кошай</t>
  </si>
  <si>
    <t>1.3. Ремонт крыши жилого многоквартирного дома в п. Восточный ул. Луначарского 56 -3</t>
  </si>
  <si>
    <t>1.2. Ремонт крыши жилого дома в п.г.т. Сосьва ул. Уральская 36 - 1</t>
  </si>
  <si>
    <t>1.1. Реконструкция, капитальный ремонт  зданий насосной станции в п. Восточный"</t>
  </si>
  <si>
    <t>1.1.1.Реконструкция, капитальный ремонт  насосной станции артезианской скважины, п. Восточный, ул. Заводская д.1Е</t>
  </si>
  <si>
    <t>1.1.2. Реконструкция, капитальный ремонт  насосной станции артезианской скважины, п. Восточный, ул. О. Кошевого, д. 1Е</t>
  </si>
  <si>
    <t>1.1.3. Реконструкция, капитальный ремонт  насосной станции третьего подъема, п. Восточный, Овражная, д. 1А</t>
  </si>
  <si>
    <t xml:space="preserve">1.2. Реконструкция, капитальный ремонт  артезианской скважины  п. Восточный  ул. Н. Кузнецова </t>
  </si>
  <si>
    <t xml:space="preserve">1.3.  Реконструкция, капитальный ремонт  насосной станции артезианской скважины п. Восточный ул. Почтовая, 15 </t>
  </si>
  <si>
    <t xml:space="preserve">1.4. Реконструкция, капитальный ремонт  артезианской скважины № 32975 п. Восточный ул. Труда, 10 а </t>
  </si>
  <si>
    <t>1.5. Капитальный ремонт, реконструкция  системы водоснабжения в с. Кошай</t>
  </si>
  <si>
    <t>Мероприятие № 1  Организация капитальных ремонтов общего имущества многоквартирных домов в том числе:</t>
  </si>
  <si>
    <r>
      <t xml:space="preserve">    ПОДПРОГРАММА   9</t>
    </r>
    <r>
      <rPr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Times New Roman"/>
        <family val="1"/>
      </rPr>
      <t xml:space="preserve"> "Благоустройство населенных пунктов"</t>
    </r>
  </si>
  <si>
    <r>
      <t xml:space="preserve">    ПОДПРОГРАММА   8</t>
    </r>
    <r>
      <rPr>
        <sz val="10"/>
        <color indexed="8"/>
        <rFont val="Times New Roman"/>
        <family val="1"/>
      </rPr>
      <t xml:space="preserve">       "</t>
    </r>
    <r>
      <rPr>
        <b/>
        <sz val="10"/>
        <color indexed="8"/>
        <rFont val="Times New Roman"/>
        <family val="1"/>
      </rPr>
      <t>Предоставление  субсидий предприятиям ЖКХ Сосьвинского городского округа "</t>
    </r>
  </si>
  <si>
    <r>
      <t xml:space="preserve">    </t>
    </r>
    <r>
      <rPr>
        <b/>
        <sz val="10"/>
        <color indexed="8"/>
        <rFont val="Times New Roman"/>
        <family val="1"/>
      </rPr>
      <t>ПОДПРОГРАММА   7</t>
    </r>
    <r>
      <rPr>
        <sz val="10"/>
        <color indexed="8"/>
        <rFont val="Times New Roman"/>
        <family val="1"/>
      </rPr>
      <t xml:space="preserve">       "</t>
    </r>
    <r>
      <rPr>
        <b/>
        <sz val="10"/>
        <color indexed="8"/>
        <rFont val="Times New Roman"/>
        <family val="1"/>
      </rPr>
      <t xml:space="preserve">Строительство объектов социальной и коммунальной инфраструктуры Сосьвинского городского округа".  </t>
    </r>
  </si>
  <si>
    <r>
      <t xml:space="preserve">    </t>
    </r>
    <r>
      <rPr>
        <b/>
        <sz val="10"/>
        <color indexed="8"/>
        <rFont val="Times New Roman"/>
        <family val="1"/>
      </rPr>
      <t>ПОДПРОГРАММА   6</t>
    </r>
    <r>
      <rPr>
        <sz val="10"/>
        <color indexed="8"/>
        <rFont val="Times New Roman"/>
        <family val="1"/>
      </rPr>
      <t xml:space="preserve">      "</t>
    </r>
    <r>
      <rPr>
        <b/>
        <sz val="10"/>
        <color indexed="8"/>
        <rFont val="Times New Roman"/>
        <family val="1"/>
      </rPr>
      <t xml:space="preserve">Развитие транспортной инфраструктуры и обеспечение безопасности дорожного движения" </t>
    </r>
    <r>
      <rPr>
        <sz val="10"/>
        <color indexed="8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</si>
  <si>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>ПОДПРОГРАММА 5</t>
    </r>
    <r>
      <rPr>
        <sz val="10"/>
        <color indexed="8"/>
        <rFont val="Times New Roman"/>
        <family val="1"/>
      </rPr>
      <t xml:space="preserve">  "</t>
    </r>
    <r>
      <rPr>
        <b/>
        <sz val="10"/>
        <color indexed="8"/>
        <rFont val="Times New Roman"/>
        <family val="1"/>
      </rPr>
      <t xml:space="preserve">Охрана окружающей среды и обращение с отходами производства и потребления на территории Сосьвинского городского округа"                                                                    </t>
    </r>
    <r>
      <rPr>
        <sz val="10"/>
        <color indexed="8"/>
        <rFont val="Times New Roman"/>
        <family val="1"/>
      </rPr>
      <t xml:space="preserve">    </t>
    </r>
  </si>
  <si>
    <r>
      <t xml:space="preserve">    </t>
    </r>
    <r>
      <rPr>
        <b/>
        <sz val="10"/>
        <color indexed="8"/>
        <rFont val="Times New Roman"/>
        <family val="1"/>
      </rPr>
      <t>ПОДПРОГРАММА   4</t>
    </r>
    <r>
      <rPr>
        <sz val="10"/>
        <color indexed="8"/>
        <rFont val="Times New Roman"/>
        <family val="1"/>
      </rPr>
      <t xml:space="preserve">        "</t>
    </r>
    <r>
      <rPr>
        <b/>
        <sz val="10"/>
        <color indexed="8"/>
        <rFont val="Times New Roman"/>
        <family val="1"/>
      </rPr>
      <t>Повышение энергетической эффективности в Сосьвинском городском округе"</t>
    </r>
  </si>
  <si>
    <r>
      <t xml:space="preserve">    </t>
    </r>
    <r>
      <rPr>
        <b/>
        <sz val="10"/>
        <color indexed="8"/>
        <rFont val="Times New Roman"/>
        <family val="1"/>
      </rPr>
      <t>ПОДПРОГРАММА 3</t>
    </r>
    <r>
      <rPr>
        <sz val="10"/>
        <color indexed="8"/>
        <rFont val="Times New Roman"/>
        <family val="1"/>
      </rPr>
      <t xml:space="preserve">     "</t>
    </r>
    <r>
      <rPr>
        <b/>
        <sz val="10"/>
        <color indexed="8"/>
        <rFont val="Times New Roman"/>
        <family val="1"/>
      </rPr>
      <t>Переселение граждан Сосьвинского городского округа из аварийных многоквартирных домов"</t>
    </r>
  </si>
  <si>
    <r>
      <t xml:space="preserve">    </t>
    </r>
    <r>
      <rPr>
        <b/>
        <sz val="10"/>
        <color indexed="8"/>
        <rFont val="Times New Roman"/>
        <family val="1"/>
      </rPr>
      <t>ПОДПРОГРАММА   2</t>
    </r>
    <r>
      <rPr>
        <sz val="10"/>
        <color indexed="8"/>
        <rFont val="Times New Roman"/>
        <family val="1"/>
      </rPr>
      <t xml:space="preserve">        "</t>
    </r>
    <r>
      <rPr>
        <b/>
        <sz val="10"/>
        <color indexed="8"/>
        <rFont val="Times New Roman"/>
        <family val="1"/>
      </rPr>
      <t>Организация капитальных ремонтов многоквартирных домов Сосьвинского городского округа"</t>
    </r>
  </si>
  <si>
    <r>
      <t xml:space="preserve">    </t>
    </r>
    <r>
      <rPr>
        <b/>
        <sz val="10"/>
        <color indexed="8"/>
        <rFont val="Times New Roman"/>
        <family val="1"/>
      </rPr>
      <t xml:space="preserve">ПОДПРОГРАММА 1         "Модернизация объектов коммунальной инфраструктуры Сосьвинского городского округа"                               </t>
    </r>
  </si>
  <si>
    <t>Мероприятие 4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</si>
  <si>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Мероприятие 1  Модернизация  объектов коммунальной инфраструктуры Сосьвинского городского округа в том числе:</t>
  </si>
  <si>
    <t xml:space="preserve">2.1.2.Проектирование объекта  КОС  п. Восточный </t>
  </si>
  <si>
    <t>2.1. Строительство КОС в п. Восточный</t>
  </si>
  <si>
    <t xml:space="preserve">2.1.1. Строительство  КОС  п. Восточный </t>
  </si>
  <si>
    <t>3.6. Уборка территории, исправление профиля, благоустройство придорожной полосы в р.п. Сосьва, с. Кошай, п. Восточный</t>
  </si>
  <si>
    <t>Мероприятие 3 Содержание и ремонт  автомобильных дорог общего пользования местного значения в том числе:</t>
  </si>
  <si>
    <t xml:space="preserve">Мероприятие 2  Проектирование  дорог  местного значения  в том числе: </t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</si>
  <si>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</si>
  <si>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 xml:space="preserve">5.11. Капитальный ремонт наружной тепловой и водопроводной сети в п. Восточный </t>
  </si>
  <si>
    <t xml:space="preserve">4.1. Проектирование  детского сада-ясли на 50 мест в с. Кошай, Сосьвинского городского округа </t>
  </si>
  <si>
    <t>1.2. Капитальный ремонт участка улицы Луначарского от ул. Виктора Романова  до  ул. Ленина</t>
  </si>
  <si>
    <t xml:space="preserve"> 3.1.  Обрезка деревьев на территории Сосьвинского городского округа </t>
  </si>
  <si>
    <t>5.2.  Капитальный ремонт водопроводной сети на территории Сосьвинского городского округа</t>
  </si>
  <si>
    <t>3.4. Оплата по исполнительным листам Арбитражного  суда Свердловской области</t>
  </si>
  <si>
    <t xml:space="preserve">2.1.3. Предпроектные работы по объекту "Строительство КОС в п. Восточный" </t>
  </si>
  <si>
    <t xml:space="preserve">1.7. Ремонт системы отопления жилого многоквартирного дома п. Восточный     ул. Центральная 1 </t>
  </si>
  <si>
    <t xml:space="preserve">1.6. Оплата исполнительного листа по делу №60-61501/18 от 26.12.2018 "Модернизация артезианской скважины Виктора Романова, 140" </t>
  </si>
  <si>
    <t>3.6. Приобретение исключительных прав на проект "Школа в р.п. Сосьва Сосьвинского городского округа"</t>
  </si>
  <si>
    <t>4.17.  Приобретение специализированной техники и комплектующих к ней</t>
  </si>
  <si>
    <t xml:space="preserve">1.6. Предоставление субсидий МАУ на проведение капитального ремонта </t>
  </si>
  <si>
    <t xml:space="preserve">4.2. Тех. присоеденение  к эл. сетям детского сада-ясли на 50 мест в с. Кошай Сосьвинского городского округа </t>
  </si>
  <si>
    <t xml:space="preserve">3.2. Скос травы </t>
  </si>
  <si>
    <t>3.7.Укладка водопропускных труб на внутрипоселковых автомобильных дорогах общего пользования местного значения</t>
  </si>
  <si>
    <t xml:space="preserve">3.7. Техническое обследование  здания по ул. Алексеева, 13а в п.г.т. Сосьва </t>
  </si>
  <si>
    <t xml:space="preserve">3.8. Корректировка  проекта "Школа в р.п. Сосьва Сосьвинского городского округа" </t>
  </si>
  <si>
    <t>8.2.  Актуализация схем теплоснабжения, водоснабжения и водоотведения</t>
  </si>
  <si>
    <t>1.9.Электромонтажные работы в подъездах п.г.т. Соства ул. Митина, 138</t>
  </si>
  <si>
    <t>1.10.Ремонт отопления п. Восточный ул.Центральная, 3</t>
  </si>
  <si>
    <t xml:space="preserve">1.11. Ремонт подвального помещения  жилого дома п.г.т. Сосьва ул. Урицкого, 2 </t>
  </si>
  <si>
    <t xml:space="preserve">1.12. Ремонт канализации жилого дома п.г.т. Сосьва, ул. Ленина, 60 </t>
  </si>
  <si>
    <t>Мероприятие 5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</si>
  <si>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1.8. Электромонтажные работы в подъездах п.г.т. Сосьва ул. Фадеева, 89 </t>
  </si>
  <si>
    <t>3.9. Государственная экспертиза проекта школа в рп. Сосьва Сосьвинского городского округа</t>
  </si>
  <si>
    <t>Областной бюджет</t>
  </si>
  <si>
    <t xml:space="preserve">Внебюджетные источники </t>
  </si>
  <si>
    <t>1.7. Модернизация  зданий насосных станций артезианских скважин п. Восточный, ул. Н. Кузнецова, ул. Овражная, 1а</t>
  </si>
  <si>
    <t xml:space="preserve">3.10. Разработка проекта "Реконструкция здания столовой в п.г.т. Сосьва, ул. Алексеева, 13 а под начальную школу на 160 мест" </t>
  </si>
  <si>
    <t xml:space="preserve">4.18. Организация деятельности по сбору ТКО (приобретение контейнеров) </t>
  </si>
  <si>
    <t xml:space="preserve">4.12. Устройство площадок под мусорные контейнеры на территории Сосьвинского городского округа </t>
  </si>
  <si>
    <t>3.2. Услуги автотранспорта по расчистке автомобильных дорог</t>
  </si>
  <si>
    <t>1.7.Технологическое присоединение проектируемых объектов "Наружное освещение улица в п.г.т. Сосьва по ул. Виктора Романова"</t>
  </si>
  <si>
    <t xml:space="preserve">1.1. Повышение уровня энергетической эффективности уличного освещения на территории Сосьвинского городского округа </t>
  </si>
  <si>
    <t xml:space="preserve">1.2. Оплтата за технологическое присоединение к электрическим сетям </t>
  </si>
  <si>
    <t>2.2. Технологическое присоединение к электрическим сетям полигона ТБО в п.г.т. Сосьва</t>
  </si>
  <si>
    <t xml:space="preserve">1.3. Уличное освещение объектов незавершенного строительства </t>
  </si>
  <si>
    <t>2.6. Строительство теплотрассы  в п.г.т. Сосьва от котельной по ул. Толмачева, 56 строение № 2, для подключения Балдина, 35, Толмачева 34, Толмачева 45</t>
  </si>
  <si>
    <t xml:space="preserve">3.8. Проектно-изыскательские работы по объекту "Мусороперегрузочная станция с элементами сортировки ТБО" </t>
  </si>
  <si>
    <t xml:space="preserve">1.13. Ремонт изолированных выгребов многоквартирных домов </t>
  </si>
  <si>
    <t xml:space="preserve">1.14.Замена вводного кабеля в квартиры в связи с заменой электроплит ул. Урицкого, 2 </t>
  </si>
  <si>
    <t>1.15. Замена магистральных проводов в подьездах ул. Урицкого,2</t>
  </si>
  <si>
    <t>1.16. Земена вводного кабеля в квартиры  в связи с заменой электроплит, ул. Щелканова, 136</t>
  </si>
  <si>
    <t xml:space="preserve">1.17. Замена магистральных проводов в подъездах, ул. Щелканова, 136 </t>
  </si>
  <si>
    <t>1.18. Ремонт фундамента п.г.т. Сосьва, ул. Калинина, 18-2</t>
  </si>
  <si>
    <t>1.19. Ремонт фундамента п. Восточный, ул.               Олега  Кошевого, 29-1</t>
  </si>
  <si>
    <t>1.20. Капитальный ремонт печи п.г.т  Сосьва, ул. Гирева, 36 -1,3</t>
  </si>
  <si>
    <t>1.22. Ремонт кровли (профлист) п.г.т. Сосьва, ул. Щелканова, 21а</t>
  </si>
  <si>
    <t>1.23. Ремонт кровли (профлист) п.г.т. Сосьва, ул. Фадеева, 69</t>
  </si>
  <si>
    <t>1.24. Ремонт кровли (профлист) п.г.т. Сосьва, ул. Ленина, 66</t>
  </si>
  <si>
    <t>1.25. Ремонт кровли (профлист) п. Восточный,  ул. Северная, 12</t>
  </si>
  <si>
    <t>1.26. Ремонт общедомовой системы отопления п. Восточный, ул. Центральная, 3</t>
  </si>
  <si>
    <t>Мероприятие 4 Экспертное исследование технического состояния строительных конструкций и инженерного оборудования зданий и сооружений</t>
  </si>
  <si>
    <t xml:space="preserve">4.5. Мероприятия по уничтожению борщевика Сосновского на территории Сосьвинского городского округа </t>
  </si>
  <si>
    <t xml:space="preserve">Местный бюджет </t>
  </si>
  <si>
    <t xml:space="preserve">1.8. Капитальный ремонт автомобильных дорог общего пользования местного значения в п.г.т. Сосьва </t>
  </si>
  <si>
    <t>Мероприятие 5 Финансирование исполнения муниципального задания МБУ</t>
  </si>
  <si>
    <t>1.21. Капитальный ремонт печи п.г.т. Сосьва, пер. Фадеева, 11, кв. 2,4</t>
  </si>
  <si>
    <r>
      <t xml:space="preserve">Утверждено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Сосьвинского  городского округа                                                                                             от 25.12.2019     №940                                                                                                            </t>
    </r>
    <r>
      <rPr>
        <sz val="11"/>
        <color indexed="9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Приложение № 2 
к муниципальной программе «Развитие жилищно-коммунального хозяйства, транспортной инфраструктуры и повышение энергетической эффективности 
в Сосьвинском городском округе до 2025 года»
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</si>
</sst>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49" fillId="33" borderId="12" xfId="0" applyNumberFormat="1" applyFont="1" applyFill="1" applyBorder="1" applyAlignment="1">
      <alignment horizontal="right" vertical="top" wrapText="1"/>
    </xf>
    <xf numFmtId="164" fontId="48" fillId="33" borderId="12" xfId="0" applyNumberFormat="1" applyFont="1" applyFill="1" applyBorder="1" applyAlignment="1">
      <alignment horizontal="right" vertical="top" wrapText="1"/>
    </xf>
    <xf numFmtId="164" fontId="48" fillId="33" borderId="12" xfId="0" applyNumberFormat="1" applyFont="1" applyFill="1" applyBorder="1" applyAlignment="1">
      <alignment vertical="top" wrapText="1"/>
    </xf>
    <xf numFmtId="0" fontId="48" fillId="0" borderId="12" xfId="0" applyFont="1" applyBorder="1" applyAlignment="1">
      <alignment horizontal="left" vertical="top" wrapText="1"/>
    </xf>
    <xf numFmtId="164" fontId="49" fillId="33" borderId="12" xfId="0" applyNumberFormat="1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wrapText="1"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48" fillId="0" borderId="14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7" xfId="0" applyFont="1" applyBorder="1" applyAlignment="1">
      <alignment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19" xfId="0" applyFont="1" applyBorder="1" applyAlignment="1">
      <alignment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20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8" fillId="0" borderId="10" xfId="0" applyFont="1" applyBorder="1" applyAlignment="1">
      <alignment vertical="top"/>
    </xf>
    <xf numFmtId="0" fontId="48" fillId="0" borderId="17" xfId="0" applyFont="1" applyBorder="1" applyAlignment="1">
      <alignment vertical="top"/>
    </xf>
    <xf numFmtId="0" fontId="48" fillId="0" borderId="19" xfId="0" applyFont="1" applyBorder="1" applyAlignment="1">
      <alignment vertical="top"/>
    </xf>
    <xf numFmtId="0" fontId="53" fillId="0" borderId="0" xfId="0" applyFont="1" applyAlignment="1">
      <alignment wrapText="1"/>
    </xf>
    <xf numFmtId="0" fontId="52" fillId="33" borderId="12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right" vertical="top" wrapText="1" indent="4"/>
    </xf>
    <xf numFmtId="0" fontId="49" fillId="33" borderId="12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wrapText="1"/>
    </xf>
    <xf numFmtId="164" fontId="52" fillId="33" borderId="12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51" fillId="33" borderId="12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right" vertical="top" wrapText="1"/>
    </xf>
    <xf numFmtId="0" fontId="48" fillId="33" borderId="12" xfId="0" applyNumberFormat="1" applyFont="1" applyFill="1" applyBorder="1" applyAlignment="1">
      <alignment horizontal="right" vertical="top" wrapText="1"/>
    </xf>
    <xf numFmtId="0" fontId="48" fillId="33" borderId="12" xfId="0" applyFont="1" applyFill="1" applyBorder="1" applyAlignment="1">
      <alignment wrapText="1"/>
    </xf>
    <xf numFmtId="164" fontId="54" fillId="33" borderId="12" xfId="0" applyNumberFormat="1" applyFont="1" applyFill="1" applyBorder="1" applyAlignment="1">
      <alignment horizontal="center" vertical="top" wrapText="1"/>
    </xf>
    <xf numFmtId="0" fontId="46" fillId="34" borderId="0" xfId="0" applyFont="1" applyFill="1" applyAlignment="1">
      <alignment/>
    </xf>
    <xf numFmtId="0" fontId="55" fillId="33" borderId="12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164" fontId="13" fillId="33" borderId="12" xfId="0" applyNumberFormat="1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53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16" fillId="33" borderId="12" xfId="0" applyFont="1" applyFill="1" applyBorder="1" applyAlignment="1">
      <alignment vertical="top" wrapText="1"/>
    </xf>
    <xf numFmtId="164" fontId="48" fillId="33" borderId="21" xfId="0" applyNumberFormat="1" applyFont="1" applyFill="1" applyBorder="1" applyAlignment="1">
      <alignment vertical="top" wrapText="1"/>
    </xf>
    <xf numFmtId="17" fontId="51" fillId="33" borderId="12" xfId="0" applyNumberFormat="1" applyFont="1" applyFill="1" applyBorder="1" applyAlignment="1">
      <alignment vertical="top" wrapText="1"/>
    </xf>
    <xf numFmtId="0" fontId="53" fillId="0" borderId="0" xfId="0" applyFont="1" applyAlignment="1">
      <alignment horizontal="left" wrapText="1"/>
    </xf>
    <xf numFmtId="0" fontId="48" fillId="34" borderId="22" xfId="0" applyFont="1" applyFill="1" applyBorder="1" applyAlignment="1">
      <alignment horizontal="left" vertical="top" wrapText="1"/>
    </xf>
    <xf numFmtId="0" fontId="48" fillId="34" borderId="23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9" fillId="34" borderId="22" xfId="0" applyFont="1" applyFill="1" applyBorder="1" applyAlignment="1">
      <alignment horizontal="left" vertical="top" wrapText="1"/>
    </xf>
    <xf numFmtId="0" fontId="49" fillId="34" borderId="23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53" fillId="0" borderId="24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8" fillId="33" borderId="25" xfId="0" applyFont="1" applyFill="1" applyBorder="1" applyAlignment="1">
      <alignment horizontal="center" vertical="top" wrapText="1"/>
    </xf>
    <xf numFmtId="0" fontId="48" fillId="33" borderId="26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horizontal="center" vertical="top" wrapText="1"/>
    </xf>
    <xf numFmtId="0" fontId="48" fillId="33" borderId="28" xfId="0" applyFont="1" applyFill="1" applyBorder="1" applyAlignment="1">
      <alignment horizontal="left" vertical="top" wrapText="1"/>
    </xf>
    <xf numFmtId="0" fontId="48" fillId="33" borderId="29" xfId="0" applyFont="1" applyFill="1" applyBorder="1" applyAlignment="1">
      <alignment horizontal="left" vertical="top" wrapText="1"/>
    </xf>
    <xf numFmtId="0" fontId="48" fillId="33" borderId="30" xfId="0" applyFont="1" applyFill="1" applyBorder="1" applyAlignment="1">
      <alignment horizontal="left" vertical="top" wrapText="1"/>
    </xf>
    <xf numFmtId="0" fontId="53" fillId="0" borderId="0" xfId="0" applyFont="1" applyAlignment="1">
      <alignment horizontal="center" wrapText="1"/>
    </xf>
    <xf numFmtId="0" fontId="48" fillId="0" borderId="31" xfId="0" applyFont="1" applyBorder="1" applyAlignment="1">
      <alignment vertical="top"/>
    </xf>
    <xf numFmtId="0" fontId="48" fillId="0" borderId="32" xfId="0" applyFont="1" applyBorder="1" applyAlignment="1">
      <alignment vertical="top"/>
    </xf>
    <xf numFmtId="0" fontId="48" fillId="0" borderId="19" xfId="0" applyFont="1" applyBorder="1" applyAlignment="1">
      <alignment vertical="top"/>
    </xf>
    <xf numFmtId="0" fontId="49" fillId="0" borderId="31" xfId="0" applyFont="1" applyBorder="1" applyAlignment="1">
      <alignment horizontal="justify" vertical="top"/>
    </xf>
    <xf numFmtId="0" fontId="49" fillId="0" borderId="32" xfId="0" applyFont="1" applyBorder="1" applyAlignment="1">
      <alignment horizontal="justify" vertical="top"/>
    </xf>
    <xf numFmtId="0" fontId="49" fillId="0" borderId="19" xfId="0" applyFont="1" applyBorder="1" applyAlignment="1">
      <alignment horizontal="justify" vertical="top"/>
    </xf>
    <xf numFmtId="0" fontId="48" fillId="0" borderId="10" xfId="0" applyFont="1" applyBorder="1" applyAlignment="1">
      <alignment horizontal="center" vertical="top"/>
    </xf>
    <xf numFmtId="0" fontId="48" fillId="0" borderId="20" xfId="0" applyFont="1" applyBorder="1" applyAlignment="1">
      <alignment horizontal="center" vertical="top"/>
    </xf>
    <xf numFmtId="0" fontId="49" fillId="0" borderId="31" xfId="0" applyFont="1" applyBorder="1" applyAlignment="1">
      <alignment horizontal="justify" vertical="top" wrapText="1"/>
    </xf>
    <xf numFmtId="0" fontId="49" fillId="0" borderId="32" xfId="0" applyFont="1" applyBorder="1" applyAlignment="1">
      <alignment horizontal="justify" vertical="top" wrapText="1"/>
    </xf>
    <xf numFmtId="0" fontId="49" fillId="0" borderId="19" xfId="0" applyFont="1" applyBorder="1" applyAlignment="1">
      <alignment horizontal="justify" vertical="top" wrapText="1"/>
    </xf>
    <xf numFmtId="0" fontId="48" fillId="0" borderId="31" xfId="0" applyFont="1" applyBorder="1" applyAlignment="1">
      <alignment vertical="top" wrapText="1"/>
    </xf>
    <xf numFmtId="0" fontId="48" fillId="0" borderId="32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9" fillId="0" borderId="31" xfId="0" applyFont="1" applyBorder="1" applyAlignment="1">
      <alignment vertical="top" wrapText="1"/>
    </xf>
    <xf numFmtId="0" fontId="49" fillId="0" borderId="32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52" fillId="0" borderId="24" xfId="0" applyFont="1" applyBorder="1" applyAlignment="1">
      <alignment horizontal="center"/>
    </xf>
    <xf numFmtId="0" fontId="48" fillId="0" borderId="11" xfId="0" applyFont="1" applyBorder="1" applyAlignment="1">
      <alignment horizontal="center" vertical="top"/>
    </xf>
    <xf numFmtId="0" fontId="48" fillId="0" borderId="28" xfId="0" applyFont="1" applyBorder="1" applyAlignment="1">
      <alignment horizontal="center" vertical="top"/>
    </xf>
    <xf numFmtId="0" fontId="48" fillId="0" borderId="33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29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top"/>
    </xf>
    <xf numFmtId="0" fontId="48" fillId="0" borderId="35" xfId="0" applyFont="1" applyBorder="1" applyAlignment="1">
      <alignment horizontal="center" vertical="top"/>
    </xf>
    <xf numFmtId="0" fontId="48" fillId="0" borderId="24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35" xfId="0" applyFont="1" applyBorder="1" applyAlignment="1">
      <alignment vertical="top" wrapText="1"/>
    </xf>
    <xf numFmtId="0" fontId="48" fillId="0" borderId="2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4"/>
  <sheetViews>
    <sheetView tabSelected="1" view="pageBreakPreview" zoomScale="115" zoomScaleNormal="10" zoomScaleSheetLayoutView="115" zoomScalePageLayoutView="0" workbookViewId="0" topLeftCell="A1">
      <selection activeCell="H1" sqref="H1:K1"/>
    </sheetView>
  </sheetViews>
  <sheetFormatPr defaultColWidth="9.140625" defaultRowHeight="15"/>
  <cols>
    <col min="1" max="1" width="9.421875" style="0" bestFit="1" customWidth="1"/>
    <col min="2" max="2" width="44.28125" style="0" customWidth="1"/>
    <col min="3" max="3" width="13.140625" style="0" customWidth="1"/>
    <col min="4" max="4" width="12.140625" style="0" customWidth="1"/>
    <col min="5" max="5" width="11.421875" style="58" customWidth="1"/>
    <col min="6" max="6" width="12.00390625" style="58" customWidth="1"/>
    <col min="7" max="7" width="10.8515625" style="58" customWidth="1"/>
    <col min="8" max="8" width="11.140625" style="0" customWidth="1"/>
    <col min="9" max="10" width="11.7109375" style="0" customWidth="1"/>
    <col min="11" max="11" width="21.140625" style="0" customWidth="1"/>
  </cols>
  <sheetData>
    <row r="1" spans="1:11" ht="162" customHeight="1">
      <c r="A1" s="37"/>
      <c r="B1" s="78"/>
      <c r="C1" s="78"/>
      <c r="D1" s="78"/>
      <c r="E1" s="57"/>
      <c r="F1" s="57"/>
      <c r="G1" s="57"/>
      <c r="H1" s="62" t="s">
        <v>361</v>
      </c>
      <c r="I1" s="62"/>
      <c r="J1" s="62"/>
      <c r="K1" s="62"/>
    </row>
    <row r="2" spans="1:11" ht="57" customHeight="1" thickBot="1">
      <c r="A2" s="69" t="s">
        <v>215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7.75" customHeight="1">
      <c r="A3" s="70"/>
      <c r="B3" s="75" t="s">
        <v>64</v>
      </c>
      <c r="C3" s="72" t="s">
        <v>62</v>
      </c>
      <c r="D3" s="73"/>
      <c r="E3" s="73"/>
      <c r="F3" s="73"/>
      <c r="G3" s="73"/>
      <c r="H3" s="73"/>
      <c r="I3" s="73"/>
      <c r="J3" s="74"/>
      <c r="K3" s="39" t="s">
        <v>63</v>
      </c>
    </row>
    <row r="4" spans="1:11" ht="27.75" customHeight="1">
      <c r="A4" s="71"/>
      <c r="B4" s="76"/>
      <c r="C4" s="10" t="s">
        <v>0</v>
      </c>
      <c r="D4" s="10" t="s">
        <v>71</v>
      </c>
      <c r="E4" s="10" t="s">
        <v>72</v>
      </c>
      <c r="F4" s="40" t="s">
        <v>191</v>
      </c>
      <c r="G4" s="40" t="s">
        <v>192</v>
      </c>
      <c r="H4" s="40" t="s">
        <v>193</v>
      </c>
      <c r="I4" s="40" t="s">
        <v>194</v>
      </c>
      <c r="J4" s="40" t="s">
        <v>195</v>
      </c>
      <c r="K4" s="41"/>
    </row>
    <row r="5" spans="1:11" ht="27.75" customHeight="1">
      <c r="A5" s="2">
        <v>1</v>
      </c>
      <c r="B5" s="77"/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42" t="s">
        <v>1</v>
      </c>
    </row>
    <row r="6" spans="1:11" ht="25.5">
      <c r="A6" s="8">
        <v>1</v>
      </c>
      <c r="B6" s="10" t="s">
        <v>87</v>
      </c>
      <c r="C6" s="9">
        <f>D6+E6+F6+G6+H6+I6+J6</f>
        <v>769988.925</v>
      </c>
      <c r="D6" s="9">
        <f aca="true" t="shared" si="0" ref="D6:J6">D7+D8+D9+D10</f>
        <v>183197.5</v>
      </c>
      <c r="E6" s="9">
        <f t="shared" si="0"/>
        <v>176009.3</v>
      </c>
      <c r="F6" s="9">
        <f t="shared" si="0"/>
        <v>86768.3</v>
      </c>
      <c r="G6" s="9">
        <f t="shared" si="0"/>
        <v>70926.475</v>
      </c>
      <c r="H6" s="9">
        <f t="shared" si="0"/>
        <v>93297.03000000001</v>
      </c>
      <c r="I6" s="9">
        <f t="shared" si="0"/>
        <v>77987.295</v>
      </c>
      <c r="J6" s="9">
        <f t="shared" si="0"/>
        <v>81803.02500000001</v>
      </c>
      <c r="K6" s="10"/>
    </row>
    <row r="7" spans="1:11" ht="15">
      <c r="A7" s="8">
        <v>2</v>
      </c>
      <c r="B7" s="10" t="s">
        <v>2</v>
      </c>
      <c r="C7" s="7">
        <f aca="true" t="shared" si="1" ref="C7:C18">D7+E7+F7+G7+H7+I7+J7</f>
        <v>0</v>
      </c>
      <c r="D7" s="7">
        <f>D12</f>
        <v>0</v>
      </c>
      <c r="E7" s="7">
        <f aca="true" t="shared" si="2" ref="D7:J13">F7+G7+H7+I7+J7+K7+L7</f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10"/>
    </row>
    <row r="8" spans="1:11" ht="15">
      <c r="A8" s="8">
        <v>3</v>
      </c>
      <c r="B8" s="10" t="s">
        <v>3</v>
      </c>
      <c r="C8" s="7">
        <f t="shared" si="1"/>
        <v>13750.199999999999</v>
      </c>
      <c r="D8" s="7">
        <f>D13+D18</f>
        <v>11684.1</v>
      </c>
      <c r="E8" s="7">
        <f aca="true" t="shared" si="3" ref="E8:J8">E18</f>
        <v>347.3</v>
      </c>
      <c r="F8" s="7">
        <f t="shared" si="3"/>
        <v>344.3</v>
      </c>
      <c r="G8" s="7">
        <f t="shared" si="3"/>
        <v>353</v>
      </c>
      <c r="H8" s="7">
        <f t="shared" si="3"/>
        <v>340.5</v>
      </c>
      <c r="I8" s="7">
        <f t="shared" si="3"/>
        <v>340.5</v>
      </c>
      <c r="J8" s="7">
        <f t="shared" si="3"/>
        <v>340.5</v>
      </c>
      <c r="K8" s="10"/>
    </row>
    <row r="9" spans="1:11" ht="15">
      <c r="A9" s="8">
        <v>4</v>
      </c>
      <c r="B9" s="10" t="s">
        <v>4</v>
      </c>
      <c r="C9" s="7">
        <f>D9+E9+F9+G9+H9+I9+J9</f>
        <v>756238.7250000001</v>
      </c>
      <c r="D9" s="7">
        <f>D14+D19</f>
        <v>171513.4</v>
      </c>
      <c r="E9" s="7">
        <f aca="true" t="shared" si="4" ref="E9:J9">E14+E19</f>
        <v>175662</v>
      </c>
      <c r="F9" s="7">
        <f t="shared" si="4"/>
        <v>86424</v>
      </c>
      <c r="G9" s="7">
        <f>G14+G19</f>
        <v>70573.475</v>
      </c>
      <c r="H9" s="7">
        <f t="shared" si="4"/>
        <v>92956.53000000001</v>
      </c>
      <c r="I9" s="7">
        <f t="shared" si="4"/>
        <v>77646.795</v>
      </c>
      <c r="J9" s="7">
        <f t="shared" si="4"/>
        <v>81462.52500000001</v>
      </c>
      <c r="K9" s="10"/>
    </row>
    <row r="10" spans="1:11" ht="15">
      <c r="A10" s="8">
        <v>5</v>
      </c>
      <c r="B10" s="10" t="s">
        <v>5</v>
      </c>
      <c r="C10" s="7">
        <f t="shared" si="1"/>
        <v>0</v>
      </c>
      <c r="D10" s="7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10"/>
    </row>
    <row r="11" spans="1:11" ht="13.5" customHeight="1">
      <c r="A11" s="8">
        <v>6</v>
      </c>
      <c r="B11" s="11" t="s">
        <v>6</v>
      </c>
      <c r="C11" s="9">
        <f t="shared" si="1"/>
        <v>119394.2</v>
      </c>
      <c r="D11" s="9">
        <f aca="true" t="shared" si="5" ref="D11:J11">D12+D13+D14+D15</f>
        <v>29561.7</v>
      </c>
      <c r="E11" s="9">
        <f t="shared" si="5"/>
        <v>52648.3</v>
      </c>
      <c r="F11" s="9">
        <f t="shared" si="5"/>
        <v>12871.5</v>
      </c>
      <c r="G11" s="9">
        <f t="shared" si="5"/>
        <v>9166</v>
      </c>
      <c r="H11" s="9">
        <f t="shared" si="5"/>
        <v>8293.3</v>
      </c>
      <c r="I11" s="9">
        <f t="shared" si="5"/>
        <v>5653.4</v>
      </c>
      <c r="J11" s="9">
        <f t="shared" si="5"/>
        <v>1200</v>
      </c>
      <c r="K11" s="10"/>
    </row>
    <row r="12" spans="1:11" ht="15">
      <c r="A12" s="8">
        <v>7</v>
      </c>
      <c r="B12" s="10" t="s">
        <v>2</v>
      </c>
      <c r="C12" s="7">
        <f t="shared" si="1"/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10"/>
    </row>
    <row r="13" spans="1:11" ht="15">
      <c r="A13" s="8">
        <v>8</v>
      </c>
      <c r="B13" s="10" t="s">
        <v>3</v>
      </c>
      <c r="C13" s="7">
        <f t="shared" si="1"/>
        <v>2965.4</v>
      </c>
      <c r="D13" s="7">
        <f>D672</f>
        <v>2965.4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10"/>
    </row>
    <row r="14" spans="1:11" ht="15">
      <c r="A14" s="8">
        <v>9</v>
      </c>
      <c r="B14" s="10" t="s">
        <v>4</v>
      </c>
      <c r="C14" s="7">
        <f>D14+E14+F14+G14+H14+I14+J14</f>
        <v>116428.8</v>
      </c>
      <c r="D14" s="7">
        <f>D31+D438+D569+D673+D852</f>
        <v>26596.3</v>
      </c>
      <c r="E14" s="7">
        <f>E31+E438+E569+E673+E852</f>
        <v>52648.3</v>
      </c>
      <c r="F14" s="7">
        <f>F31+F438+F569+F673+F852</f>
        <v>12871.5</v>
      </c>
      <c r="G14" s="7">
        <f>G31+G438+G569+G673+G852</f>
        <v>9166</v>
      </c>
      <c r="H14" s="7">
        <f>H31+H438+H569+H673+H852</f>
        <v>8293.3</v>
      </c>
      <c r="I14" s="7">
        <f>I31+I438+I570+I673+I852</f>
        <v>5653.4</v>
      </c>
      <c r="J14" s="7">
        <f>J31+J438+J569+J673+J852</f>
        <v>1200</v>
      </c>
      <c r="K14" s="10"/>
    </row>
    <row r="15" spans="1:11" ht="15">
      <c r="A15" s="8">
        <v>10</v>
      </c>
      <c r="B15" s="10" t="s">
        <v>5</v>
      </c>
      <c r="C15" s="7">
        <f t="shared" si="1"/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0"/>
    </row>
    <row r="16" spans="1:11" ht="15">
      <c r="A16" s="8">
        <v>11</v>
      </c>
      <c r="B16" s="11" t="s">
        <v>7</v>
      </c>
      <c r="C16" s="9">
        <f aca="true" t="shared" si="6" ref="C16:J16">C17+C18+C19+C20</f>
        <v>650594.7250000001</v>
      </c>
      <c r="D16" s="9">
        <f t="shared" si="6"/>
        <v>153635.80000000002</v>
      </c>
      <c r="E16" s="9">
        <f t="shared" si="6"/>
        <v>123361</v>
      </c>
      <c r="F16" s="9">
        <f t="shared" si="6"/>
        <v>73896.8</v>
      </c>
      <c r="G16" s="9">
        <f t="shared" si="6"/>
        <v>61760.475000000006</v>
      </c>
      <c r="H16" s="9">
        <f t="shared" si="6"/>
        <v>85003.73000000001</v>
      </c>
      <c r="I16" s="9">
        <f t="shared" si="6"/>
        <v>72333.895</v>
      </c>
      <c r="J16" s="9">
        <f t="shared" si="6"/>
        <v>80603.02500000001</v>
      </c>
      <c r="K16" s="10"/>
    </row>
    <row r="17" spans="1:11" ht="15">
      <c r="A17" s="8">
        <v>12</v>
      </c>
      <c r="B17" s="10" t="s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0"/>
    </row>
    <row r="18" spans="1:11" s="52" customFormat="1" ht="15">
      <c r="A18" s="8">
        <v>13</v>
      </c>
      <c r="B18" s="54" t="s">
        <v>3</v>
      </c>
      <c r="C18" s="55">
        <f t="shared" si="1"/>
        <v>10784.8</v>
      </c>
      <c r="D18" s="55">
        <f>D1027+D1012+D975+D280</f>
        <v>8718.7</v>
      </c>
      <c r="E18" s="55">
        <f>E1027+E1012</f>
        <v>347.3</v>
      </c>
      <c r="F18" s="55">
        <f>F1027+F1012</f>
        <v>344.3</v>
      </c>
      <c r="G18" s="55">
        <f>G1027+G1012</f>
        <v>353</v>
      </c>
      <c r="H18" s="55">
        <f>H1027</f>
        <v>340.5</v>
      </c>
      <c r="I18" s="55">
        <f>I1027</f>
        <v>340.5</v>
      </c>
      <c r="J18" s="55">
        <f>J1027</f>
        <v>340.5</v>
      </c>
      <c r="K18" s="53"/>
    </row>
    <row r="19" spans="1:11" ht="15">
      <c r="A19" s="8">
        <v>14</v>
      </c>
      <c r="B19" s="10" t="s">
        <v>30</v>
      </c>
      <c r="C19" s="7">
        <f>D19+E19+F19+G19+H19+I19+J19</f>
        <v>639809.925</v>
      </c>
      <c r="D19" s="7">
        <f>D169+D287+D500+D517+D601+D755+D966+D982+D1028</f>
        <v>144917.1</v>
      </c>
      <c r="E19" s="7">
        <f>E169+E287+E500+E517+E601+E755+E966+E982+E1028</f>
        <v>123013.7</v>
      </c>
      <c r="F19" s="7">
        <f>F169+F287+F500+F517+F601+F755+F966+F982+F1028</f>
        <v>73552.5</v>
      </c>
      <c r="G19" s="7">
        <f>G169+G287+G500+G517+G601+G755+G966+G982+G1028</f>
        <v>61407.475000000006</v>
      </c>
      <c r="H19" s="7">
        <f>H169+H287+H500+H517+H601+H755+H966++H982+H1028</f>
        <v>84663.23000000001</v>
      </c>
      <c r="I19" s="7">
        <f>I169+I287+I500+I517+I601+I755+I966+I982+I1028</f>
        <v>71993.395</v>
      </c>
      <c r="J19" s="7">
        <f>J169+J287+J500+J517+J601+J755+J966+J982+J1028</f>
        <v>80262.52500000001</v>
      </c>
      <c r="K19" s="10"/>
    </row>
    <row r="20" spans="1:11" ht="15">
      <c r="A20" s="8">
        <v>15</v>
      </c>
      <c r="B20" s="10" t="s">
        <v>190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0"/>
    </row>
    <row r="21" spans="1:11" ht="15" customHeight="1">
      <c r="A21" s="8">
        <v>16</v>
      </c>
      <c r="B21" s="63" t="s">
        <v>293</v>
      </c>
      <c r="C21" s="64"/>
      <c r="D21" s="64"/>
      <c r="E21" s="64"/>
      <c r="F21" s="64"/>
      <c r="G21" s="64"/>
      <c r="H21" s="64"/>
      <c r="I21" s="64"/>
      <c r="J21" s="64"/>
      <c r="K21" s="65"/>
    </row>
    <row r="22" spans="1:11" ht="16.5" customHeight="1">
      <c r="A22" s="8">
        <v>17</v>
      </c>
      <c r="B22" s="41" t="s">
        <v>88</v>
      </c>
      <c r="C22" s="9">
        <f>D22+E22+F22+G22+H22+I22+J22</f>
        <v>201106.1</v>
      </c>
      <c r="D22" s="9">
        <f aca="true" t="shared" si="7" ref="D22:J22">D23+D24+D25+D26</f>
        <v>66418</v>
      </c>
      <c r="E22" s="9">
        <f t="shared" si="7"/>
        <v>61609</v>
      </c>
      <c r="F22" s="9">
        <f t="shared" si="7"/>
        <v>24332.600000000002</v>
      </c>
      <c r="G22" s="9">
        <f t="shared" si="7"/>
        <v>19420.9</v>
      </c>
      <c r="H22" s="9">
        <f t="shared" si="7"/>
        <v>21461.899999999998</v>
      </c>
      <c r="I22" s="9">
        <f t="shared" si="7"/>
        <v>4120.1</v>
      </c>
      <c r="J22" s="9">
        <f t="shared" si="7"/>
        <v>3743.6</v>
      </c>
      <c r="K22" s="10"/>
    </row>
    <row r="23" spans="1:11" ht="15">
      <c r="A23" s="8">
        <v>18</v>
      </c>
      <c r="B23" s="10" t="s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0"/>
    </row>
    <row r="24" spans="1:11" ht="14.25" customHeight="1">
      <c r="A24" s="8">
        <v>19</v>
      </c>
      <c r="B24" s="10" t="s">
        <v>3</v>
      </c>
      <c r="C24" s="7"/>
      <c r="D24" s="7"/>
      <c r="E24" s="7"/>
      <c r="F24" s="7"/>
      <c r="G24" s="7"/>
      <c r="H24" s="7"/>
      <c r="I24" s="7"/>
      <c r="J24" s="7"/>
      <c r="K24" s="10"/>
    </row>
    <row r="25" spans="1:11" ht="14.25" customHeight="1">
      <c r="A25" s="8">
        <v>20</v>
      </c>
      <c r="B25" s="10" t="s">
        <v>4</v>
      </c>
      <c r="C25" s="7">
        <f>D25+E25+F25+G25+H25+I25+J25</f>
        <v>201106.1</v>
      </c>
      <c r="D25" s="7">
        <f aca="true" t="shared" si="8" ref="D25:J25">D31+D169</f>
        <v>66418</v>
      </c>
      <c r="E25" s="7">
        <f t="shared" si="8"/>
        <v>61609</v>
      </c>
      <c r="F25" s="7">
        <f t="shared" si="8"/>
        <v>24332.600000000002</v>
      </c>
      <c r="G25" s="7">
        <f t="shared" si="8"/>
        <v>19420.9</v>
      </c>
      <c r="H25" s="7">
        <f t="shared" si="8"/>
        <v>21461.899999999998</v>
      </c>
      <c r="I25" s="7">
        <f t="shared" si="8"/>
        <v>4120.1</v>
      </c>
      <c r="J25" s="7">
        <f t="shared" si="8"/>
        <v>3743.6</v>
      </c>
      <c r="K25" s="10"/>
    </row>
    <row r="26" spans="1:11" ht="14.25" customHeight="1">
      <c r="A26" s="8">
        <v>21</v>
      </c>
      <c r="B26" s="10" t="s">
        <v>5</v>
      </c>
      <c r="C26" s="9"/>
      <c r="D26" s="9"/>
      <c r="E26" s="9"/>
      <c r="F26" s="9"/>
      <c r="G26" s="9"/>
      <c r="H26" s="9"/>
      <c r="I26" s="9"/>
      <c r="J26" s="9"/>
      <c r="K26" s="10"/>
    </row>
    <row r="27" spans="1:11" ht="15.75" customHeight="1">
      <c r="A27" s="8">
        <v>22</v>
      </c>
      <c r="B27" s="10" t="s">
        <v>8</v>
      </c>
      <c r="C27" s="9"/>
      <c r="D27" s="9"/>
      <c r="E27" s="9"/>
      <c r="F27" s="9"/>
      <c r="G27" s="9"/>
      <c r="H27" s="9"/>
      <c r="I27" s="9"/>
      <c r="J27" s="9"/>
      <c r="K27" s="10"/>
    </row>
    <row r="28" spans="1:11" ht="39.75" customHeight="1">
      <c r="A28" s="8">
        <v>23</v>
      </c>
      <c r="B28" s="41" t="s">
        <v>65</v>
      </c>
      <c r="C28" s="9">
        <f>D28+E28+F28+G28+H28+I28+J28</f>
        <v>32762.7</v>
      </c>
      <c r="D28" s="9">
        <f>D30+D31+D32</f>
        <v>10089.7</v>
      </c>
      <c r="E28" s="9">
        <f aca="true" t="shared" si="9" ref="E28:J28">E30+E31+E32</f>
        <v>21593</v>
      </c>
      <c r="F28" s="9">
        <f t="shared" si="9"/>
        <v>0</v>
      </c>
      <c r="G28" s="9">
        <f t="shared" si="9"/>
        <v>330</v>
      </c>
      <c r="H28" s="9">
        <f t="shared" si="9"/>
        <v>350</v>
      </c>
      <c r="I28" s="9">
        <f t="shared" si="9"/>
        <v>400</v>
      </c>
      <c r="J28" s="9">
        <f t="shared" si="9"/>
        <v>0</v>
      </c>
      <c r="K28" s="10"/>
    </row>
    <row r="29" spans="1:11" ht="17.25" customHeight="1">
      <c r="A29" s="8">
        <v>24</v>
      </c>
      <c r="B29" s="41" t="s">
        <v>2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15">
      <c r="A30" s="8">
        <v>25</v>
      </c>
      <c r="B30" s="10" t="s">
        <v>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0"/>
    </row>
    <row r="31" spans="1:11" ht="15">
      <c r="A31" s="8">
        <v>26</v>
      </c>
      <c r="B31" s="10" t="s">
        <v>4</v>
      </c>
      <c r="C31" s="7">
        <f>D31+E31+F31+G31+H31+I31+J31</f>
        <v>32762.7</v>
      </c>
      <c r="D31" s="7">
        <f aca="true" t="shared" si="10" ref="D31:J31">D43+D98+D148</f>
        <v>10089.7</v>
      </c>
      <c r="E31" s="7">
        <f t="shared" si="10"/>
        <v>21593</v>
      </c>
      <c r="F31" s="7">
        <f t="shared" si="10"/>
        <v>0</v>
      </c>
      <c r="G31" s="7">
        <f t="shared" si="10"/>
        <v>330</v>
      </c>
      <c r="H31" s="7">
        <f t="shared" si="10"/>
        <v>350</v>
      </c>
      <c r="I31" s="7">
        <f t="shared" si="10"/>
        <v>400</v>
      </c>
      <c r="J31" s="7">
        <f t="shared" si="10"/>
        <v>0</v>
      </c>
      <c r="K31" s="10"/>
    </row>
    <row r="32" spans="1:11" ht="15">
      <c r="A32" s="8">
        <v>27</v>
      </c>
      <c r="B32" s="10" t="s">
        <v>5</v>
      </c>
      <c r="C32" s="7">
        <f>D32+E32+F32+G32+H32+I32+J32</f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0"/>
    </row>
    <row r="33" spans="1:11" ht="25.5">
      <c r="A33" s="8">
        <v>28</v>
      </c>
      <c r="B33" s="10" t="s">
        <v>89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0"/>
    </row>
    <row r="34" spans="1:11" ht="27.75" customHeight="1">
      <c r="A34" s="8">
        <v>29</v>
      </c>
      <c r="B34" s="41" t="s">
        <v>66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0"/>
    </row>
    <row r="35" spans="1:11" ht="12" customHeight="1">
      <c r="A35" s="8">
        <v>30</v>
      </c>
      <c r="B35" s="41" t="s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0"/>
    </row>
    <row r="36" spans="1:11" ht="15">
      <c r="A36" s="8">
        <v>31</v>
      </c>
      <c r="B36" s="10" t="s">
        <v>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0"/>
    </row>
    <row r="37" spans="1:11" ht="15">
      <c r="A37" s="8">
        <v>32</v>
      </c>
      <c r="B37" s="10" t="s">
        <v>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0"/>
    </row>
    <row r="38" spans="1:11" ht="15">
      <c r="A38" s="8">
        <v>33</v>
      </c>
      <c r="B38" s="10" t="s">
        <v>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0"/>
    </row>
    <row r="39" spans="1:11" ht="15">
      <c r="A39" s="8">
        <v>34</v>
      </c>
      <c r="B39" s="10" t="s">
        <v>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0"/>
    </row>
    <row r="40" spans="1:11" ht="42.75" customHeight="1">
      <c r="A40" s="8">
        <v>35</v>
      </c>
      <c r="B40" s="12" t="s">
        <v>295</v>
      </c>
      <c r="C40" s="9">
        <f>D40+E40+F40+G40+H40+I40+J40</f>
        <v>3527.7</v>
      </c>
      <c r="D40" s="9">
        <f aca="true" t="shared" si="11" ref="D40:J40">D43</f>
        <v>1947.6999999999998</v>
      </c>
      <c r="E40" s="9">
        <f t="shared" si="11"/>
        <v>500</v>
      </c>
      <c r="F40" s="9">
        <f t="shared" si="11"/>
        <v>0</v>
      </c>
      <c r="G40" s="9">
        <f t="shared" si="11"/>
        <v>330</v>
      </c>
      <c r="H40" s="9">
        <f t="shared" si="11"/>
        <v>350</v>
      </c>
      <c r="I40" s="9">
        <f t="shared" si="11"/>
        <v>400</v>
      </c>
      <c r="J40" s="9">
        <f t="shared" si="11"/>
        <v>0</v>
      </c>
      <c r="K40" s="49">
        <v>4</v>
      </c>
    </row>
    <row r="41" spans="1:11" ht="14.25" customHeight="1">
      <c r="A41" s="8">
        <v>36</v>
      </c>
      <c r="B41" s="10" t="s">
        <v>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/>
    </row>
    <row r="42" spans="1:11" ht="15">
      <c r="A42" s="8">
        <v>37</v>
      </c>
      <c r="B42" s="10" t="s">
        <v>3</v>
      </c>
      <c r="C42" s="7">
        <f>D42+E42+F42+G42+H42+I42+J42</f>
        <v>0</v>
      </c>
      <c r="D42" s="7">
        <f aca="true" t="shared" si="12" ref="D42:J42">D44</f>
        <v>0</v>
      </c>
      <c r="E42" s="7">
        <f t="shared" si="12"/>
        <v>0</v>
      </c>
      <c r="F42" s="7">
        <f t="shared" si="12"/>
        <v>0</v>
      </c>
      <c r="G42" s="7">
        <f t="shared" si="12"/>
        <v>0</v>
      </c>
      <c r="H42" s="7">
        <f t="shared" si="12"/>
        <v>0</v>
      </c>
      <c r="I42" s="7">
        <f t="shared" si="12"/>
        <v>0</v>
      </c>
      <c r="J42" s="7">
        <f t="shared" si="12"/>
        <v>0</v>
      </c>
      <c r="K42" s="10"/>
    </row>
    <row r="43" spans="1:11" ht="15">
      <c r="A43" s="8">
        <v>38</v>
      </c>
      <c r="B43" s="10" t="s">
        <v>4</v>
      </c>
      <c r="C43" s="7">
        <f>D43+E43+F43+G43+H43+I43+J43</f>
        <v>3527.7</v>
      </c>
      <c r="D43" s="7">
        <f>D48+D68+D73+D78+D83+D88+D93</f>
        <v>1947.6999999999998</v>
      </c>
      <c r="E43" s="7">
        <f>E48+E68+E73+E78+E83+E88+E93</f>
        <v>500</v>
      </c>
      <c r="F43" s="7">
        <f>F48+F68+F73+F78+F83</f>
        <v>0</v>
      </c>
      <c r="G43" s="7">
        <f>G48+G68+G73+G78+G83</f>
        <v>330</v>
      </c>
      <c r="H43" s="7">
        <f>H48+H68+H73+H78+H83</f>
        <v>350</v>
      </c>
      <c r="I43" s="7">
        <f>I48+I68+I73+I78+I83</f>
        <v>400</v>
      </c>
      <c r="J43" s="7">
        <f>K43+L43+M43+N43+O43+P43+Q43</f>
        <v>0</v>
      </c>
      <c r="K43" s="10"/>
    </row>
    <row r="44" spans="1:11" ht="15">
      <c r="A44" s="8">
        <v>39</v>
      </c>
      <c r="B44" s="10" t="s">
        <v>5</v>
      </c>
      <c r="C44" s="7">
        <f aca="true" t="shared" si="13" ref="C44:C139">D44+E44+F44+G44+H44+I44+J44</f>
        <v>0</v>
      </c>
      <c r="D44" s="7">
        <f>E44+F44+G44+H44+I44+J44+K44</f>
        <v>0</v>
      </c>
      <c r="E44" s="7">
        <f aca="true" t="shared" si="14" ref="E44:E139">F44+G44+H44+I44+J44+K44+L44</f>
        <v>0</v>
      </c>
      <c r="F44" s="7">
        <f aca="true" t="shared" si="15" ref="F44:F139">G44+H44+I44+J44+K44+L44+M44</f>
        <v>0</v>
      </c>
      <c r="G44" s="7">
        <f aca="true" t="shared" si="16" ref="G44:G139">H44+I44+J44+K44+L44+M44+N44</f>
        <v>0</v>
      </c>
      <c r="H44" s="7">
        <f aca="true" t="shared" si="17" ref="H44:H139">I44+J44+K44+L44+M44+N44+O44</f>
        <v>0</v>
      </c>
      <c r="I44" s="7">
        <f aca="true" t="shared" si="18" ref="I44:I139">J44+K44+L44+M44+N44+O44+P44</f>
        <v>0</v>
      </c>
      <c r="J44" s="7">
        <f aca="true" t="shared" si="19" ref="J44:J139">K44+L44+M44+N44+O44+P44+Q44</f>
        <v>0</v>
      </c>
      <c r="K44" s="10"/>
    </row>
    <row r="45" spans="1:11" ht="25.5">
      <c r="A45" s="8">
        <v>40</v>
      </c>
      <c r="B45" s="13" t="s">
        <v>276</v>
      </c>
      <c r="C45" s="7">
        <f t="shared" si="13"/>
        <v>1668</v>
      </c>
      <c r="D45" s="7">
        <f>D47+D48+D49</f>
        <v>1168</v>
      </c>
      <c r="E45" s="7">
        <f>E46+E47+E48+E49</f>
        <v>500</v>
      </c>
      <c r="F45" s="7">
        <f t="shared" si="15"/>
        <v>0</v>
      </c>
      <c r="G45" s="7">
        <f t="shared" si="16"/>
        <v>0</v>
      </c>
      <c r="H45" s="7">
        <f t="shared" si="17"/>
        <v>0</v>
      </c>
      <c r="I45" s="7">
        <f t="shared" si="18"/>
        <v>0</v>
      </c>
      <c r="J45" s="7">
        <f t="shared" si="19"/>
        <v>0</v>
      </c>
      <c r="K45" s="10"/>
    </row>
    <row r="46" spans="1:11" ht="15">
      <c r="A46" s="8">
        <v>41</v>
      </c>
      <c r="B46" s="13" t="s">
        <v>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0"/>
    </row>
    <row r="47" spans="1:11" ht="15">
      <c r="A47" s="8">
        <v>42</v>
      </c>
      <c r="B47" s="10" t="s">
        <v>3</v>
      </c>
      <c r="C47" s="7">
        <f t="shared" si="13"/>
        <v>0</v>
      </c>
      <c r="D47" s="7">
        <f>E47+F47+G47+H47+I47+J47+K47</f>
        <v>0</v>
      </c>
      <c r="E47" s="7">
        <f t="shared" si="14"/>
        <v>0</v>
      </c>
      <c r="F47" s="7">
        <f t="shared" si="15"/>
        <v>0</v>
      </c>
      <c r="G47" s="7">
        <f t="shared" si="16"/>
        <v>0</v>
      </c>
      <c r="H47" s="7">
        <f t="shared" si="17"/>
        <v>0</v>
      </c>
      <c r="I47" s="7">
        <f t="shared" si="18"/>
        <v>0</v>
      </c>
      <c r="J47" s="7">
        <f t="shared" si="19"/>
        <v>0</v>
      </c>
      <c r="K47" s="10"/>
    </row>
    <row r="48" spans="1:11" ht="15">
      <c r="A48" s="8">
        <v>43</v>
      </c>
      <c r="B48" s="10" t="s">
        <v>4</v>
      </c>
      <c r="C48" s="7">
        <f t="shared" si="13"/>
        <v>1668</v>
      </c>
      <c r="D48" s="7">
        <f>D53+D58+D63</f>
        <v>1168</v>
      </c>
      <c r="E48" s="7">
        <f>E53+E58+E63</f>
        <v>500</v>
      </c>
      <c r="F48" s="7">
        <f t="shared" si="15"/>
        <v>0</v>
      </c>
      <c r="G48" s="7">
        <f t="shared" si="16"/>
        <v>0</v>
      </c>
      <c r="H48" s="7">
        <f t="shared" si="17"/>
        <v>0</v>
      </c>
      <c r="I48" s="7">
        <f t="shared" si="18"/>
        <v>0</v>
      </c>
      <c r="J48" s="7">
        <f t="shared" si="19"/>
        <v>0</v>
      </c>
      <c r="K48" s="10"/>
    </row>
    <row r="49" spans="1:11" ht="15">
      <c r="A49" s="8">
        <v>44</v>
      </c>
      <c r="B49" s="10" t="s">
        <v>5</v>
      </c>
      <c r="C49" s="7">
        <f t="shared" si="13"/>
        <v>0</v>
      </c>
      <c r="D49" s="7">
        <f>E49+F49+G49+H49+I49+J49+K49</f>
        <v>0</v>
      </c>
      <c r="E49" s="7">
        <f t="shared" si="14"/>
        <v>0</v>
      </c>
      <c r="F49" s="7">
        <f t="shared" si="15"/>
        <v>0</v>
      </c>
      <c r="G49" s="7">
        <f t="shared" si="16"/>
        <v>0</v>
      </c>
      <c r="H49" s="7">
        <f t="shared" si="17"/>
        <v>0</v>
      </c>
      <c r="I49" s="7">
        <f t="shared" si="18"/>
        <v>0</v>
      </c>
      <c r="J49" s="7">
        <f t="shared" si="19"/>
        <v>0</v>
      </c>
      <c r="K49" s="10"/>
    </row>
    <row r="50" spans="1:11" ht="38.25">
      <c r="A50" s="8">
        <v>45</v>
      </c>
      <c r="B50" s="13" t="s">
        <v>277</v>
      </c>
      <c r="C50" s="7">
        <f t="shared" si="13"/>
        <v>0</v>
      </c>
      <c r="D50" s="7">
        <f>D52+D53+D54</f>
        <v>0</v>
      </c>
      <c r="E50" s="7">
        <f t="shared" si="14"/>
        <v>0</v>
      </c>
      <c r="F50" s="7">
        <f t="shared" si="15"/>
        <v>0</v>
      </c>
      <c r="G50" s="7">
        <f t="shared" si="16"/>
        <v>0</v>
      </c>
      <c r="H50" s="7">
        <f t="shared" si="17"/>
        <v>0</v>
      </c>
      <c r="I50" s="7">
        <f t="shared" si="18"/>
        <v>0</v>
      </c>
      <c r="J50" s="7">
        <f t="shared" si="19"/>
        <v>0</v>
      </c>
      <c r="K50" s="10"/>
    </row>
    <row r="51" spans="1:11" ht="15">
      <c r="A51" s="8">
        <v>46</v>
      </c>
      <c r="B51" s="13" t="s">
        <v>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0"/>
    </row>
    <row r="52" spans="1:11" ht="15">
      <c r="A52" s="8">
        <v>47</v>
      </c>
      <c r="B52" s="10" t="s">
        <v>3</v>
      </c>
      <c r="C52" s="7">
        <f t="shared" si="13"/>
        <v>0</v>
      </c>
      <c r="D52" s="7">
        <f>E52+F52+G52+H52+I52+J52+K52</f>
        <v>0</v>
      </c>
      <c r="E52" s="7">
        <f t="shared" si="14"/>
        <v>0</v>
      </c>
      <c r="F52" s="7">
        <f t="shared" si="15"/>
        <v>0</v>
      </c>
      <c r="G52" s="7">
        <f t="shared" si="16"/>
        <v>0</v>
      </c>
      <c r="H52" s="7">
        <f t="shared" si="17"/>
        <v>0</v>
      </c>
      <c r="I52" s="7">
        <f t="shared" si="18"/>
        <v>0</v>
      </c>
      <c r="J52" s="7">
        <f t="shared" si="19"/>
        <v>0</v>
      </c>
      <c r="K52" s="10"/>
    </row>
    <row r="53" spans="1:11" ht="15">
      <c r="A53" s="8">
        <v>48</v>
      </c>
      <c r="B53" s="10" t="s">
        <v>4</v>
      </c>
      <c r="C53" s="7">
        <f t="shared" si="13"/>
        <v>0</v>
      </c>
      <c r="D53" s="7">
        <v>0</v>
      </c>
      <c r="E53" s="7">
        <f t="shared" si="14"/>
        <v>0</v>
      </c>
      <c r="F53" s="7">
        <f t="shared" si="15"/>
        <v>0</v>
      </c>
      <c r="G53" s="7">
        <f t="shared" si="16"/>
        <v>0</v>
      </c>
      <c r="H53" s="7">
        <f t="shared" si="17"/>
        <v>0</v>
      </c>
      <c r="I53" s="7">
        <f t="shared" si="18"/>
        <v>0</v>
      </c>
      <c r="J53" s="7">
        <f t="shared" si="19"/>
        <v>0</v>
      </c>
      <c r="K53" s="10"/>
    </row>
    <row r="54" spans="1:11" ht="15">
      <c r="A54" s="8">
        <v>49</v>
      </c>
      <c r="B54" s="10" t="s">
        <v>5</v>
      </c>
      <c r="C54" s="7">
        <f t="shared" si="13"/>
        <v>0</v>
      </c>
      <c r="D54" s="7">
        <f>E54+F54+G54+H54+I54+J54+K54</f>
        <v>0</v>
      </c>
      <c r="E54" s="7">
        <f t="shared" si="14"/>
        <v>0</v>
      </c>
      <c r="F54" s="7">
        <f t="shared" si="15"/>
        <v>0</v>
      </c>
      <c r="G54" s="7">
        <f t="shared" si="16"/>
        <v>0</v>
      </c>
      <c r="H54" s="7">
        <f t="shared" si="17"/>
        <v>0</v>
      </c>
      <c r="I54" s="7">
        <f t="shared" si="18"/>
        <v>0</v>
      </c>
      <c r="J54" s="7">
        <f t="shared" si="19"/>
        <v>0</v>
      </c>
      <c r="K54" s="10"/>
    </row>
    <row r="55" spans="1:11" ht="38.25">
      <c r="A55" s="8">
        <v>50</v>
      </c>
      <c r="B55" s="13" t="s">
        <v>278</v>
      </c>
      <c r="C55" s="7">
        <f t="shared" si="13"/>
        <v>0</v>
      </c>
      <c r="D55" s="7">
        <f>D57+D58+D59</f>
        <v>0</v>
      </c>
      <c r="E55" s="7">
        <f t="shared" si="14"/>
        <v>0</v>
      </c>
      <c r="F55" s="7">
        <f>G55+H55+I55+J55+K55+L55+M55</f>
        <v>0</v>
      </c>
      <c r="G55" s="7">
        <f t="shared" si="16"/>
        <v>0</v>
      </c>
      <c r="H55" s="7">
        <f t="shared" si="17"/>
        <v>0</v>
      </c>
      <c r="I55" s="7">
        <f t="shared" si="18"/>
        <v>0</v>
      </c>
      <c r="J55" s="7">
        <f t="shared" si="19"/>
        <v>0</v>
      </c>
      <c r="K55" s="10"/>
    </row>
    <row r="56" spans="1:11" ht="15">
      <c r="A56" s="8">
        <v>51</v>
      </c>
      <c r="B56" s="13" t="s">
        <v>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10"/>
    </row>
    <row r="57" spans="1:11" ht="15">
      <c r="A57" s="8">
        <v>52</v>
      </c>
      <c r="B57" s="10" t="s">
        <v>3</v>
      </c>
      <c r="C57" s="7">
        <f t="shared" si="13"/>
        <v>0</v>
      </c>
      <c r="D57" s="7">
        <f>E57+F57+G57+H57+I57+J57+K57</f>
        <v>0</v>
      </c>
      <c r="E57" s="7">
        <f t="shared" si="14"/>
        <v>0</v>
      </c>
      <c r="F57" s="7">
        <f t="shared" si="15"/>
        <v>0</v>
      </c>
      <c r="G57" s="7">
        <f t="shared" si="16"/>
        <v>0</v>
      </c>
      <c r="H57" s="7">
        <f t="shared" si="17"/>
        <v>0</v>
      </c>
      <c r="I57" s="7">
        <f t="shared" si="18"/>
        <v>0</v>
      </c>
      <c r="J57" s="7">
        <f t="shared" si="19"/>
        <v>0</v>
      </c>
      <c r="K57" s="10"/>
    </row>
    <row r="58" spans="1:11" ht="15">
      <c r="A58" s="8">
        <v>53</v>
      </c>
      <c r="B58" s="10" t="s">
        <v>4</v>
      </c>
      <c r="C58" s="7">
        <f t="shared" si="13"/>
        <v>0</v>
      </c>
      <c r="D58" s="7">
        <v>0</v>
      </c>
      <c r="E58" s="7">
        <f t="shared" si="14"/>
        <v>0</v>
      </c>
      <c r="F58" s="7">
        <f t="shared" si="15"/>
        <v>0</v>
      </c>
      <c r="G58" s="7">
        <f t="shared" si="16"/>
        <v>0</v>
      </c>
      <c r="H58" s="7">
        <f t="shared" si="17"/>
        <v>0</v>
      </c>
      <c r="I58" s="7">
        <f t="shared" si="18"/>
        <v>0</v>
      </c>
      <c r="J58" s="7">
        <f t="shared" si="19"/>
        <v>0</v>
      </c>
      <c r="K58" s="10"/>
    </row>
    <row r="59" spans="1:11" ht="15">
      <c r="A59" s="8">
        <v>54</v>
      </c>
      <c r="B59" s="10" t="s">
        <v>5</v>
      </c>
      <c r="C59" s="7">
        <f t="shared" si="13"/>
        <v>0</v>
      </c>
      <c r="D59" s="7">
        <f>E59+F59+G59+H59+I59+J59+K59</f>
        <v>0</v>
      </c>
      <c r="E59" s="7">
        <f t="shared" si="14"/>
        <v>0</v>
      </c>
      <c r="F59" s="7">
        <f t="shared" si="15"/>
        <v>0</v>
      </c>
      <c r="G59" s="7">
        <f t="shared" si="16"/>
        <v>0</v>
      </c>
      <c r="H59" s="7">
        <f t="shared" si="17"/>
        <v>0</v>
      </c>
      <c r="I59" s="7">
        <f t="shared" si="18"/>
        <v>0</v>
      </c>
      <c r="J59" s="7">
        <f t="shared" si="19"/>
        <v>0</v>
      </c>
      <c r="K59" s="10"/>
    </row>
    <row r="60" spans="1:11" ht="38.25">
      <c r="A60" s="8">
        <v>55</v>
      </c>
      <c r="B60" s="13" t="s">
        <v>279</v>
      </c>
      <c r="C60" s="7">
        <f t="shared" si="13"/>
        <v>1668</v>
      </c>
      <c r="D60" s="7">
        <f>D62+D63+D64</f>
        <v>1168</v>
      </c>
      <c r="E60" s="7">
        <f>E61+E62+E63+E64</f>
        <v>500</v>
      </c>
      <c r="F60" s="7">
        <f t="shared" si="15"/>
        <v>0</v>
      </c>
      <c r="G60" s="7">
        <f t="shared" si="16"/>
        <v>0</v>
      </c>
      <c r="H60" s="7">
        <f t="shared" si="17"/>
        <v>0</v>
      </c>
      <c r="I60" s="7">
        <f t="shared" si="18"/>
        <v>0</v>
      </c>
      <c r="J60" s="7">
        <f t="shared" si="19"/>
        <v>0</v>
      </c>
      <c r="K60" s="10"/>
    </row>
    <row r="61" spans="1:11" ht="15">
      <c r="A61" s="8">
        <v>56</v>
      </c>
      <c r="B61" s="10" t="s">
        <v>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0"/>
    </row>
    <row r="62" spans="1:11" ht="15">
      <c r="A62" s="8">
        <v>57</v>
      </c>
      <c r="B62" s="10" t="s">
        <v>3</v>
      </c>
      <c r="C62" s="7">
        <f t="shared" si="13"/>
        <v>0</v>
      </c>
      <c r="D62" s="7">
        <f>E62+F62+G62+H62+I62+J62+K62</f>
        <v>0</v>
      </c>
      <c r="E62" s="7">
        <f t="shared" si="14"/>
        <v>0</v>
      </c>
      <c r="F62" s="7">
        <f t="shared" si="15"/>
        <v>0</v>
      </c>
      <c r="G62" s="7">
        <f t="shared" si="16"/>
        <v>0</v>
      </c>
      <c r="H62" s="7">
        <f t="shared" si="17"/>
        <v>0</v>
      </c>
      <c r="I62" s="7">
        <f t="shared" si="18"/>
        <v>0</v>
      </c>
      <c r="J62" s="7">
        <f t="shared" si="19"/>
        <v>0</v>
      </c>
      <c r="K62" s="10"/>
    </row>
    <row r="63" spans="1:11" ht="15">
      <c r="A63" s="8">
        <v>58</v>
      </c>
      <c r="B63" s="10" t="s">
        <v>4</v>
      </c>
      <c r="C63" s="7">
        <v>1000</v>
      </c>
      <c r="D63" s="7">
        <f>1000-132+300</f>
        <v>1168</v>
      </c>
      <c r="E63" s="7">
        <v>500</v>
      </c>
      <c r="F63" s="7">
        <f t="shared" si="15"/>
        <v>0</v>
      </c>
      <c r="G63" s="7">
        <f t="shared" si="16"/>
        <v>0</v>
      </c>
      <c r="H63" s="7">
        <f t="shared" si="17"/>
        <v>0</v>
      </c>
      <c r="I63" s="7">
        <f t="shared" si="18"/>
        <v>0</v>
      </c>
      <c r="J63" s="7">
        <f t="shared" si="19"/>
        <v>0</v>
      </c>
      <c r="K63" s="10"/>
    </row>
    <row r="64" spans="1:11" ht="15">
      <c r="A64" s="8">
        <v>59</v>
      </c>
      <c r="B64" s="10" t="s">
        <v>5</v>
      </c>
      <c r="C64" s="7">
        <f t="shared" si="13"/>
        <v>0</v>
      </c>
      <c r="D64" s="7">
        <f>E64+F64+G64+H64+I64+J64+K64</f>
        <v>0</v>
      </c>
      <c r="E64" s="7">
        <f t="shared" si="14"/>
        <v>0</v>
      </c>
      <c r="F64" s="7">
        <f t="shared" si="15"/>
        <v>0</v>
      </c>
      <c r="G64" s="7">
        <f t="shared" si="16"/>
        <v>0</v>
      </c>
      <c r="H64" s="7">
        <f t="shared" si="17"/>
        <v>0</v>
      </c>
      <c r="I64" s="7">
        <f t="shared" si="18"/>
        <v>0</v>
      </c>
      <c r="J64" s="7">
        <f t="shared" si="19"/>
        <v>0</v>
      </c>
      <c r="K64" s="10"/>
    </row>
    <row r="65" spans="1:11" ht="38.25">
      <c r="A65" s="8">
        <v>60</v>
      </c>
      <c r="B65" s="13" t="s">
        <v>280</v>
      </c>
      <c r="C65" s="7">
        <f t="shared" si="13"/>
        <v>462</v>
      </c>
      <c r="D65" s="7">
        <f>D66+D67+D68+D69</f>
        <v>132</v>
      </c>
      <c r="E65" s="7">
        <v>0</v>
      </c>
      <c r="F65" s="7">
        <v>0</v>
      </c>
      <c r="G65" s="7">
        <f>G67+G68+G69</f>
        <v>330</v>
      </c>
      <c r="H65" s="7">
        <f t="shared" si="17"/>
        <v>0</v>
      </c>
      <c r="I65" s="7">
        <f t="shared" si="18"/>
        <v>0</v>
      </c>
      <c r="J65" s="7">
        <f t="shared" si="19"/>
        <v>0</v>
      </c>
      <c r="K65" s="10"/>
    </row>
    <row r="66" spans="1:11" ht="15">
      <c r="A66" s="8">
        <v>61</v>
      </c>
      <c r="B66" s="13" t="s">
        <v>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0"/>
    </row>
    <row r="67" spans="1:11" ht="15">
      <c r="A67" s="8">
        <v>62</v>
      </c>
      <c r="B67" s="10" t="s">
        <v>3</v>
      </c>
      <c r="C67" s="7">
        <f t="shared" si="13"/>
        <v>0</v>
      </c>
      <c r="D67" s="7">
        <f>E67+F67+G67+H67+I67+J67+K67</f>
        <v>0</v>
      </c>
      <c r="E67" s="7">
        <f t="shared" si="14"/>
        <v>0</v>
      </c>
      <c r="F67" s="7">
        <f t="shared" si="15"/>
        <v>0</v>
      </c>
      <c r="G67" s="7">
        <f t="shared" si="16"/>
        <v>0</v>
      </c>
      <c r="H67" s="7">
        <f t="shared" si="17"/>
        <v>0</v>
      </c>
      <c r="I67" s="7">
        <f t="shared" si="18"/>
        <v>0</v>
      </c>
      <c r="J67" s="7">
        <f t="shared" si="19"/>
        <v>0</v>
      </c>
      <c r="K67" s="10"/>
    </row>
    <row r="68" spans="1:11" ht="15">
      <c r="A68" s="8">
        <v>63</v>
      </c>
      <c r="B68" s="10" t="s">
        <v>4</v>
      </c>
      <c r="C68" s="7">
        <f t="shared" si="13"/>
        <v>462</v>
      </c>
      <c r="D68" s="7">
        <v>132</v>
      </c>
      <c r="E68" s="7">
        <v>0</v>
      </c>
      <c r="F68" s="7">
        <v>0</v>
      </c>
      <c r="G68" s="7">
        <v>330</v>
      </c>
      <c r="H68" s="7">
        <f t="shared" si="17"/>
        <v>0</v>
      </c>
      <c r="I68" s="7">
        <f t="shared" si="18"/>
        <v>0</v>
      </c>
      <c r="J68" s="7">
        <f t="shared" si="19"/>
        <v>0</v>
      </c>
      <c r="K68" s="10"/>
    </row>
    <row r="69" spans="1:11" ht="15">
      <c r="A69" s="8">
        <v>64</v>
      </c>
      <c r="B69" s="10" t="s">
        <v>5</v>
      </c>
      <c r="C69" s="7">
        <f t="shared" si="13"/>
        <v>0</v>
      </c>
      <c r="D69" s="7">
        <f>E69+F69+G69+H69+I69+J69+K69</f>
        <v>0</v>
      </c>
      <c r="E69" s="7">
        <f t="shared" si="14"/>
        <v>0</v>
      </c>
      <c r="F69" s="7">
        <f t="shared" si="15"/>
        <v>0</v>
      </c>
      <c r="G69" s="7">
        <f t="shared" si="16"/>
        <v>0</v>
      </c>
      <c r="H69" s="7">
        <f t="shared" si="17"/>
        <v>0</v>
      </c>
      <c r="I69" s="7">
        <f t="shared" si="18"/>
        <v>0</v>
      </c>
      <c r="J69" s="7">
        <f t="shared" si="19"/>
        <v>0</v>
      </c>
      <c r="K69" s="10"/>
    </row>
    <row r="70" spans="1:11" ht="39.75" customHeight="1">
      <c r="A70" s="8">
        <v>65</v>
      </c>
      <c r="B70" s="13" t="s">
        <v>281</v>
      </c>
      <c r="C70" s="7">
        <f t="shared" si="13"/>
        <v>350</v>
      </c>
      <c r="D70" s="7">
        <v>0</v>
      </c>
      <c r="E70" s="7">
        <v>0</v>
      </c>
      <c r="F70" s="7">
        <v>0</v>
      </c>
      <c r="G70" s="7">
        <v>0</v>
      </c>
      <c r="H70" s="7">
        <f>H72+H73+H74</f>
        <v>350</v>
      </c>
      <c r="I70" s="7">
        <f t="shared" si="18"/>
        <v>0</v>
      </c>
      <c r="J70" s="7">
        <f t="shared" si="19"/>
        <v>0</v>
      </c>
      <c r="K70" s="10"/>
    </row>
    <row r="71" spans="1:11" ht="13.5" customHeight="1">
      <c r="A71" s="8">
        <v>66</v>
      </c>
      <c r="B71" s="13" t="s">
        <v>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0"/>
    </row>
    <row r="72" spans="1:11" ht="15">
      <c r="A72" s="8">
        <v>67</v>
      </c>
      <c r="B72" s="10" t="s">
        <v>3</v>
      </c>
      <c r="C72" s="7">
        <f t="shared" si="13"/>
        <v>0</v>
      </c>
      <c r="D72" s="7">
        <f>E72+F72+G72+H72+I72+J72+K72</f>
        <v>0</v>
      </c>
      <c r="E72" s="7">
        <f t="shared" si="14"/>
        <v>0</v>
      </c>
      <c r="F72" s="7">
        <f t="shared" si="15"/>
        <v>0</v>
      </c>
      <c r="G72" s="7">
        <f t="shared" si="16"/>
        <v>0</v>
      </c>
      <c r="H72" s="7">
        <f t="shared" si="17"/>
        <v>0</v>
      </c>
      <c r="I72" s="7">
        <f t="shared" si="18"/>
        <v>0</v>
      </c>
      <c r="J72" s="7">
        <f t="shared" si="19"/>
        <v>0</v>
      </c>
      <c r="K72" s="10"/>
    </row>
    <row r="73" spans="1:11" ht="15">
      <c r="A73" s="8">
        <v>68</v>
      </c>
      <c r="B73" s="10" t="s">
        <v>4</v>
      </c>
      <c r="C73" s="7">
        <f t="shared" si="13"/>
        <v>350</v>
      </c>
      <c r="D73" s="7">
        <v>0</v>
      </c>
      <c r="E73" s="7">
        <v>0</v>
      </c>
      <c r="F73" s="7">
        <v>0</v>
      </c>
      <c r="G73" s="7">
        <v>0</v>
      </c>
      <c r="H73" s="7">
        <v>350</v>
      </c>
      <c r="I73" s="7">
        <f t="shared" si="18"/>
        <v>0</v>
      </c>
      <c r="J73" s="7">
        <f t="shared" si="19"/>
        <v>0</v>
      </c>
      <c r="K73" s="10"/>
    </row>
    <row r="74" spans="1:11" ht="15">
      <c r="A74" s="8">
        <v>69</v>
      </c>
      <c r="B74" s="10" t="s">
        <v>5</v>
      </c>
      <c r="C74" s="7">
        <f t="shared" si="13"/>
        <v>0</v>
      </c>
      <c r="D74" s="7">
        <f>E74+F74+G74+H74+I74+J74+K74</f>
        <v>0</v>
      </c>
      <c r="E74" s="7">
        <f t="shared" si="14"/>
        <v>0</v>
      </c>
      <c r="F74" s="7">
        <f t="shared" si="15"/>
        <v>0</v>
      </c>
      <c r="G74" s="7">
        <f t="shared" si="16"/>
        <v>0</v>
      </c>
      <c r="H74" s="7">
        <f t="shared" si="17"/>
        <v>0</v>
      </c>
      <c r="I74" s="7">
        <f t="shared" si="18"/>
        <v>0</v>
      </c>
      <c r="J74" s="7">
        <f t="shared" si="19"/>
        <v>0</v>
      </c>
      <c r="K74" s="10"/>
    </row>
    <row r="75" spans="1:11" ht="38.25">
      <c r="A75" s="8">
        <v>70</v>
      </c>
      <c r="B75" s="13" t="s">
        <v>282</v>
      </c>
      <c r="C75" s="7">
        <f t="shared" si="13"/>
        <v>400</v>
      </c>
      <c r="D75" s="7">
        <f>D76+D77+D78+D79</f>
        <v>0</v>
      </c>
      <c r="E75" s="7">
        <v>0</v>
      </c>
      <c r="F75" s="7">
        <v>0</v>
      </c>
      <c r="G75" s="7">
        <v>0</v>
      </c>
      <c r="H75" s="7">
        <v>0</v>
      </c>
      <c r="I75" s="7">
        <f>I77+I78+I79</f>
        <v>400</v>
      </c>
      <c r="J75" s="7">
        <f t="shared" si="19"/>
        <v>0</v>
      </c>
      <c r="K75" s="10"/>
    </row>
    <row r="76" spans="1:11" ht="15">
      <c r="A76" s="8">
        <v>71</v>
      </c>
      <c r="B76" s="13" t="s">
        <v>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0"/>
    </row>
    <row r="77" spans="1:11" ht="15">
      <c r="A77" s="8">
        <v>72</v>
      </c>
      <c r="B77" s="10" t="s">
        <v>3</v>
      </c>
      <c r="C77" s="7">
        <f t="shared" si="13"/>
        <v>0</v>
      </c>
      <c r="D77" s="7">
        <f>E77+F77+G77+H77+I77+J77+K77</f>
        <v>0</v>
      </c>
      <c r="E77" s="7">
        <f t="shared" si="14"/>
        <v>0</v>
      </c>
      <c r="F77" s="7">
        <f t="shared" si="15"/>
        <v>0</v>
      </c>
      <c r="G77" s="7">
        <f t="shared" si="16"/>
        <v>0</v>
      </c>
      <c r="H77" s="7">
        <f t="shared" si="17"/>
        <v>0</v>
      </c>
      <c r="I77" s="7">
        <f t="shared" si="18"/>
        <v>0</v>
      </c>
      <c r="J77" s="7">
        <f t="shared" si="19"/>
        <v>0</v>
      </c>
      <c r="K77" s="10"/>
    </row>
    <row r="78" spans="1:11" ht="15">
      <c r="A78" s="8">
        <v>73</v>
      </c>
      <c r="B78" s="10" t="s">
        <v>4</v>
      </c>
      <c r="C78" s="7">
        <f t="shared" si="13"/>
        <v>400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400</v>
      </c>
      <c r="J78" s="7">
        <f t="shared" si="19"/>
        <v>0</v>
      </c>
      <c r="K78" s="10"/>
    </row>
    <row r="79" spans="1:11" ht="15">
      <c r="A79" s="8">
        <v>74</v>
      </c>
      <c r="B79" s="10" t="s">
        <v>5</v>
      </c>
      <c r="C79" s="7">
        <f t="shared" si="13"/>
        <v>0</v>
      </c>
      <c r="D79" s="7">
        <f>E79+F79+G79+H79+I79+J79+K79</f>
        <v>0</v>
      </c>
      <c r="E79" s="7">
        <f t="shared" si="14"/>
        <v>0</v>
      </c>
      <c r="F79" s="7">
        <f t="shared" si="15"/>
        <v>0</v>
      </c>
      <c r="G79" s="7">
        <f t="shared" si="16"/>
        <v>0</v>
      </c>
      <c r="H79" s="7">
        <f t="shared" si="17"/>
        <v>0</v>
      </c>
      <c r="I79" s="7">
        <f t="shared" si="18"/>
        <v>0</v>
      </c>
      <c r="J79" s="7">
        <f t="shared" si="19"/>
        <v>0</v>
      </c>
      <c r="K79" s="10"/>
    </row>
    <row r="80" spans="1:11" ht="25.5">
      <c r="A80" s="8">
        <v>75</v>
      </c>
      <c r="B80" s="13" t="s">
        <v>283</v>
      </c>
      <c r="C80" s="7">
        <f t="shared" si="13"/>
        <v>0</v>
      </c>
      <c r="D80" s="7">
        <f>D83+D82+D84</f>
        <v>0</v>
      </c>
      <c r="E80" s="7">
        <f t="shared" si="14"/>
        <v>0</v>
      </c>
      <c r="F80" s="7">
        <f t="shared" si="15"/>
        <v>0</v>
      </c>
      <c r="G80" s="7">
        <f t="shared" si="16"/>
        <v>0</v>
      </c>
      <c r="H80" s="7">
        <f t="shared" si="17"/>
        <v>0</v>
      </c>
      <c r="I80" s="7">
        <f t="shared" si="18"/>
        <v>0</v>
      </c>
      <c r="J80" s="7">
        <f t="shared" si="19"/>
        <v>0</v>
      </c>
      <c r="K80" s="10"/>
    </row>
    <row r="81" spans="1:11" ht="15">
      <c r="A81" s="8">
        <v>76</v>
      </c>
      <c r="B81" s="13" t="s">
        <v>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0"/>
    </row>
    <row r="82" spans="1:11" ht="15">
      <c r="A82" s="8">
        <v>77</v>
      </c>
      <c r="B82" s="10" t="s">
        <v>3</v>
      </c>
      <c r="C82" s="7">
        <f t="shared" si="13"/>
        <v>0</v>
      </c>
      <c r="D82" s="7">
        <f>E82+F82+G82+H82+I82+J82+K82</f>
        <v>0</v>
      </c>
      <c r="E82" s="7">
        <f t="shared" si="14"/>
        <v>0</v>
      </c>
      <c r="F82" s="7">
        <f t="shared" si="15"/>
        <v>0</v>
      </c>
      <c r="G82" s="7">
        <f t="shared" si="16"/>
        <v>0</v>
      </c>
      <c r="H82" s="7">
        <f t="shared" si="17"/>
        <v>0</v>
      </c>
      <c r="I82" s="7">
        <f t="shared" si="18"/>
        <v>0</v>
      </c>
      <c r="J82" s="7">
        <f t="shared" si="19"/>
        <v>0</v>
      </c>
      <c r="K82" s="10"/>
    </row>
    <row r="83" spans="1:11" ht="15">
      <c r="A83" s="8">
        <v>78</v>
      </c>
      <c r="B83" s="10" t="s">
        <v>4</v>
      </c>
      <c r="C83" s="7">
        <f t="shared" si="13"/>
        <v>0</v>
      </c>
      <c r="D83" s="7">
        <v>0</v>
      </c>
      <c r="E83" s="7">
        <f t="shared" si="14"/>
        <v>0</v>
      </c>
      <c r="F83" s="7">
        <f t="shared" si="15"/>
        <v>0</v>
      </c>
      <c r="G83" s="7">
        <f t="shared" si="16"/>
        <v>0</v>
      </c>
      <c r="H83" s="7">
        <f t="shared" si="17"/>
        <v>0</v>
      </c>
      <c r="I83" s="7">
        <f t="shared" si="18"/>
        <v>0</v>
      </c>
      <c r="J83" s="7">
        <f t="shared" si="19"/>
        <v>0</v>
      </c>
      <c r="K83" s="10"/>
    </row>
    <row r="84" spans="1:11" ht="15">
      <c r="A84" s="8">
        <v>79</v>
      </c>
      <c r="B84" s="10" t="s">
        <v>5</v>
      </c>
      <c r="C84" s="7">
        <f t="shared" si="13"/>
        <v>0</v>
      </c>
      <c r="D84" s="7">
        <f aca="true" t="shared" si="20" ref="D84:D94">E84+F84+G84+H84+I84+J84+K84</f>
        <v>0</v>
      </c>
      <c r="E84" s="7">
        <f t="shared" si="14"/>
        <v>0</v>
      </c>
      <c r="F84" s="7">
        <f t="shared" si="15"/>
        <v>0</v>
      </c>
      <c r="G84" s="7">
        <f t="shared" si="16"/>
        <v>0</v>
      </c>
      <c r="H84" s="7">
        <f t="shared" si="17"/>
        <v>0</v>
      </c>
      <c r="I84" s="7">
        <f t="shared" si="18"/>
        <v>0</v>
      </c>
      <c r="J84" s="7">
        <f t="shared" si="19"/>
        <v>0</v>
      </c>
      <c r="K84" s="10"/>
    </row>
    <row r="85" spans="1:11" ht="38.25">
      <c r="A85" s="8">
        <v>80</v>
      </c>
      <c r="B85" s="13" t="s">
        <v>311</v>
      </c>
      <c r="C85" s="7">
        <f t="shared" si="13"/>
        <v>125.6</v>
      </c>
      <c r="D85" s="7">
        <f>D86+D87+D88+D89</f>
        <v>125.6</v>
      </c>
      <c r="E85" s="7">
        <f t="shared" si="14"/>
        <v>0</v>
      </c>
      <c r="F85" s="7">
        <f t="shared" si="15"/>
        <v>0</v>
      </c>
      <c r="G85" s="7">
        <f t="shared" si="16"/>
        <v>0</v>
      </c>
      <c r="H85" s="7">
        <f t="shared" si="17"/>
        <v>0</v>
      </c>
      <c r="I85" s="7">
        <f t="shared" si="18"/>
        <v>0</v>
      </c>
      <c r="J85" s="7">
        <f t="shared" si="19"/>
        <v>0</v>
      </c>
      <c r="K85" s="10"/>
    </row>
    <row r="86" spans="1:11" ht="15">
      <c r="A86" s="8">
        <v>81</v>
      </c>
      <c r="B86" s="13" t="s">
        <v>2</v>
      </c>
      <c r="C86" s="7">
        <f t="shared" si="13"/>
        <v>0</v>
      </c>
      <c r="D86" s="7">
        <f t="shared" si="20"/>
        <v>0</v>
      </c>
      <c r="E86" s="7">
        <f t="shared" si="14"/>
        <v>0</v>
      </c>
      <c r="F86" s="7">
        <f t="shared" si="15"/>
        <v>0</v>
      </c>
      <c r="G86" s="7">
        <f t="shared" si="16"/>
        <v>0</v>
      </c>
      <c r="H86" s="7">
        <f t="shared" si="17"/>
        <v>0</v>
      </c>
      <c r="I86" s="7">
        <f t="shared" si="18"/>
        <v>0</v>
      </c>
      <c r="J86" s="7">
        <f t="shared" si="19"/>
        <v>0</v>
      </c>
      <c r="K86" s="10"/>
    </row>
    <row r="87" spans="1:11" ht="15">
      <c r="A87" s="8">
        <v>82</v>
      </c>
      <c r="B87" s="10" t="s">
        <v>3</v>
      </c>
      <c r="C87" s="7">
        <f t="shared" si="13"/>
        <v>0</v>
      </c>
      <c r="D87" s="7">
        <f t="shared" si="20"/>
        <v>0</v>
      </c>
      <c r="E87" s="7">
        <f t="shared" si="14"/>
        <v>0</v>
      </c>
      <c r="F87" s="7">
        <f t="shared" si="15"/>
        <v>0</v>
      </c>
      <c r="G87" s="7">
        <f t="shared" si="16"/>
        <v>0</v>
      </c>
      <c r="H87" s="7">
        <f t="shared" si="17"/>
        <v>0</v>
      </c>
      <c r="I87" s="7">
        <f t="shared" si="18"/>
        <v>0</v>
      </c>
      <c r="J87" s="7">
        <f t="shared" si="19"/>
        <v>0</v>
      </c>
      <c r="K87" s="10"/>
    </row>
    <row r="88" spans="1:11" ht="15">
      <c r="A88" s="8">
        <v>83</v>
      </c>
      <c r="B88" s="10" t="s">
        <v>4</v>
      </c>
      <c r="C88" s="7">
        <f t="shared" si="13"/>
        <v>125.6</v>
      </c>
      <c r="D88" s="7">
        <f>119.1+6.5</f>
        <v>125.6</v>
      </c>
      <c r="E88" s="7">
        <f t="shared" si="14"/>
        <v>0</v>
      </c>
      <c r="F88" s="7">
        <f t="shared" si="15"/>
        <v>0</v>
      </c>
      <c r="G88" s="7">
        <f t="shared" si="16"/>
        <v>0</v>
      </c>
      <c r="H88" s="7">
        <f t="shared" si="17"/>
        <v>0</v>
      </c>
      <c r="I88" s="7">
        <f t="shared" si="18"/>
        <v>0</v>
      </c>
      <c r="J88" s="7">
        <f t="shared" si="19"/>
        <v>0</v>
      </c>
      <c r="K88" s="10"/>
    </row>
    <row r="89" spans="1:11" ht="15">
      <c r="A89" s="8">
        <v>84</v>
      </c>
      <c r="B89" s="10" t="s">
        <v>5</v>
      </c>
      <c r="C89" s="7">
        <f t="shared" si="13"/>
        <v>0</v>
      </c>
      <c r="D89" s="7">
        <f t="shared" si="20"/>
        <v>0</v>
      </c>
      <c r="E89" s="7">
        <f t="shared" si="14"/>
        <v>0</v>
      </c>
      <c r="F89" s="7">
        <f t="shared" si="15"/>
        <v>0</v>
      </c>
      <c r="G89" s="7">
        <f t="shared" si="16"/>
        <v>0</v>
      </c>
      <c r="H89" s="7">
        <f t="shared" si="17"/>
        <v>0</v>
      </c>
      <c r="I89" s="7">
        <f t="shared" si="18"/>
        <v>0</v>
      </c>
      <c r="J89" s="7">
        <f t="shared" si="19"/>
        <v>0</v>
      </c>
      <c r="K89" s="10"/>
    </row>
    <row r="90" spans="1:11" ht="38.25">
      <c r="A90" s="8">
        <v>85</v>
      </c>
      <c r="B90" s="13" t="s">
        <v>330</v>
      </c>
      <c r="C90" s="7">
        <f t="shared" si="13"/>
        <v>522.1</v>
      </c>
      <c r="D90" s="7">
        <f>D91+D92+D93+D94</f>
        <v>522.1</v>
      </c>
      <c r="E90" s="7">
        <f t="shared" si="14"/>
        <v>0</v>
      </c>
      <c r="F90" s="7">
        <f t="shared" si="15"/>
        <v>0</v>
      </c>
      <c r="G90" s="7">
        <f t="shared" si="16"/>
        <v>0</v>
      </c>
      <c r="H90" s="7">
        <f t="shared" si="17"/>
        <v>0</v>
      </c>
      <c r="I90" s="7">
        <f t="shared" si="18"/>
        <v>0</v>
      </c>
      <c r="J90" s="7">
        <f t="shared" si="19"/>
        <v>0</v>
      </c>
      <c r="K90" s="10"/>
    </row>
    <row r="91" spans="1:11" ht="15">
      <c r="A91" s="8">
        <v>86</v>
      </c>
      <c r="B91" s="13" t="s">
        <v>2</v>
      </c>
      <c r="C91" s="7">
        <f t="shared" si="13"/>
        <v>0</v>
      </c>
      <c r="D91" s="7">
        <f t="shared" si="20"/>
        <v>0</v>
      </c>
      <c r="E91" s="7">
        <f t="shared" si="14"/>
        <v>0</v>
      </c>
      <c r="F91" s="7">
        <f t="shared" si="15"/>
        <v>0</v>
      </c>
      <c r="G91" s="7">
        <f t="shared" si="16"/>
        <v>0</v>
      </c>
      <c r="H91" s="7">
        <f t="shared" si="17"/>
        <v>0</v>
      </c>
      <c r="I91" s="7">
        <f t="shared" si="18"/>
        <v>0</v>
      </c>
      <c r="J91" s="7">
        <f t="shared" si="19"/>
        <v>0</v>
      </c>
      <c r="K91" s="10"/>
    </row>
    <row r="92" spans="1:11" ht="15">
      <c r="A92" s="8">
        <v>87</v>
      </c>
      <c r="B92" s="10" t="s">
        <v>3</v>
      </c>
      <c r="C92" s="7">
        <f t="shared" si="13"/>
        <v>0</v>
      </c>
      <c r="D92" s="7">
        <f t="shared" si="20"/>
        <v>0</v>
      </c>
      <c r="E92" s="7">
        <f t="shared" si="14"/>
        <v>0</v>
      </c>
      <c r="F92" s="7">
        <f t="shared" si="15"/>
        <v>0</v>
      </c>
      <c r="G92" s="7">
        <f t="shared" si="16"/>
        <v>0</v>
      </c>
      <c r="H92" s="7">
        <f t="shared" si="17"/>
        <v>0</v>
      </c>
      <c r="I92" s="7">
        <f t="shared" si="18"/>
        <v>0</v>
      </c>
      <c r="J92" s="7">
        <f t="shared" si="19"/>
        <v>0</v>
      </c>
      <c r="K92" s="10"/>
    </row>
    <row r="93" spans="1:11" ht="15">
      <c r="A93" s="8">
        <v>88</v>
      </c>
      <c r="B93" s="10" t="s">
        <v>4</v>
      </c>
      <c r="C93" s="7">
        <f t="shared" si="13"/>
        <v>522.1</v>
      </c>
      <c r="D93" s="7">
        <v>522.1</v>
      </c>
      <c r="E93" s="7">
        <f t="shared" si="14"/>
        <v>0</v>
      </c>
      <c r="F93" s="7">
        <f t="shared" si="15"/>
        <v>0</v>
      </c>
      <c r="G93" s="7">
        <f t="shared" si="16"/>
        <v>0</v>
      </c>
      <c r="H93" s="7">
        <f t="shared" si="17"/>
        <v>0</v>
      </c>
      <c r="I93" s="7">
        <f t="shared" si="18"/>
        <v>0</v>
      </c>
      <c r="J93" s="7">
        <f t="shared" si="19"/>
        <v>0</v>
      </c>
      <c r="K93" s="10"/>
    </row>
    <row r="94" spans="1:11" ht="15">
      <c r="A94" s="8">
        <v>89</v>
      </c>
      <c r="B94" s="10" t="s">
        <v>5</v>
      </c>
      <c r="C94" s="7">
        <f t="shared" si="13"/>
        <v>0</v>
      </c>
      <c r="D94" s="7">
        <f t="shared" si="20"/>
        <v>0</v>
      </c>
      <c r="E94" s="7">
        <f t="shared" si="14"/>
        <v>0</v>
      </c>
      <c r="F94" s="7">
        <f t="shared" si="15"/>
        <v>0</v>
      </c>
      <c r="G94" s="7">
        <f t="shared" si="16"/>
        <v>0</v>
      </c>
      <c r="H94" s="7">
        <f t="shared" si="17"/>
        <v>0</v>
      </c>
      <c r="I94" s="7">
        <f t="shared" si="18"/>
        <v>0</v>
      </c>
      <c r="J94" s="7">
        <f t="shared" si="19"/>
        <v>0</v>
      </c>
      <c r="K94" s="10"/>
    </row>
    <row r="95" spans="1:11" ht="40.5">
      <c r="A95" s="8">
        <v>90</v>
      </c>
      <c r="B95" s="12" t="s">
        <v>11</v>
      </c>
      <c r="C95" s="9">
        <f>D95+E95+F95+G95+H95+I95+J95</f>
        <v>20893</v>
      </c>
      <c r="D95" s="9">
        <f>D98</f>
        <v>8100</v>
      </c>
      <c r="E95" s="9">
        <f>E96+E97+E98+E99</f>
        <v>12793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48">
        <v>5.6</v>
      </c>
    </row>
    <row r="96" spans="1:11" ht="15">
      <c r="A96" s="8">
        <v>91</v>
      </c>
      <c r="B96" s="12" t="s">
        <v>2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10"/>
    </row>
    <row r="97" spans="1:11" ht="15">
      <c r="A97" s="8">
        <v>92</v>
      </c>
      <c r="B97" s="10" t="s">
        <v>3</v>
      </c>
      <c r="C97" s="7">
        <f t="shared" si="13"/>
        <v>0</v>
      </c>
      <c r="D97" s="7">
        <f>E97+F97+G97+H97+I97+J97+K97</f>
        <v>0</v>
      </c>
      <c r="E97" s="7">
        <f t="shared" si="14"/>
        <v>0</v>
      </c>
      <c r="F97" s="7">
        <f t="shared" si="15"/>
        <v>0</v>
      </c>
      <c r="G97" s="7">
        <f t="shared" si="16"/>
        <v>0</v>
      </c>
      <c r="H97" s="7">
        <f t="shared" si="17"/>
        <v>0</v>
      </c>
      <c r="I97" s="7">
        <f t="shared" si="18"/>
        <v>0</v>
      </c>
      <c r="J97" s="7">
        <f t="shared" si="19"/>
        <v>0</v>
      </c>
      <c r="K97" s="10"/>
    </row>
    <row r="98" spans="1:11" ht="15">
      <c r="A98" s="8">
        <v>93</v>
      </c>
      <c r="B98" s="10" t="s">
        <v>4</v>
      </c>
      <c r="C98" s="7">
        <f t="shared" si="13"/>
        <v>20893</v>
      </c>
      <c r="D98" s="7">
        <f>D103+D123+D128+D133+D138</f>
        <v>8100</v>
      </c>
      <c r="E98" s="7">
        <f>E103+E123+E128+E133+E138+E143</f>
        <v>12793</v>
      </c>
      <c r="F98" s="7">
        <f t="shared" si="15"/>
        <v>0</v>
      </c>
      <c r="G98" s="7">
        <f t="shared" si="16"/>
        <v>0</v>
      </c>
      <c r="H98" s="7">
        <f t="shared" si="17"/>
        <v>0</v>
      </c>
      <c r="I98" s="7">
        <f t="shared" si="18"/>
        <v>0</v>
      </c>
      <c r="J98" s="7">
        <f t="shared" si="19"/>
        <v>0</v>
      </c>
      <c r="K98" s="10"/>
    </row>
    <row r="99" spans="1:13" ht="15">
      <c r="A99" s="8">
        <v>94</v>
      </c>
      <c r="B99" s="10" t="s">
        <v>5</v>
      </c>
      <c r="C99" s="7">
        <f t="shared" si="13"/>
        <v>0</v>
      </c>
      <c r="D99" s="7">
        <f>E99+F99+G99+H99+I99+J99+K99</f>
        <v>0</v>
      </c>
      <c r="E99" s="7">
        <f t="shared" si="14"/>
        <v>0</v>
      </c>
      <c r="F99" s="7">
        <f t="shared" si="15"/>
        <v>0</v>
      </c>
      <c r="G99" s="7">
        <f t="shared" si="16"/>
        <v>0</v>
      </c>
      <c r="H99" s="7">
        <f t="shared" si="17"/>
        <v>0</v>
      </c>
      <c r="I99" s="7">
        <f t="shared" si="18"/>
        <v>0</v>
      </c>
      <c r="J99" s="7">
        <f t="shared" si="19"/>
        <v>0</v>
      </c>
      <c r="K99" s="10"/>
      <c r="L99" s="4"/>
      <c r="M99" s="4"/>
    </row>
    <row r="100" spans="1:13" ht="15">
      <c r="A100" s="8">
        <v>95</v>
      </c>
      <c r="B100" s="13" t="s">
        <v>297</v>
      </c>
      <c r="C100" s="7">
        <f t="shared" si="13"/>
        <v>8100</v>
      </c>
      <c r="D100" s="7">
        <f>D101+D102+D103</f>
        <v>8100</v>
      </c>
      <c r="E100" s="7">
        <f>E101+E102+E103</f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10"/>
      <c r="L100" s="4"/>
      <c r="M100" s="4"/>
    </row>
    <row r="101" spans="1:13" ht="15">
      <c r="A101" s="8">
        <v>96</v>
      </c>
      <c r="B101" s="13" t="s">
        <v>2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10"/>
      <c r="L101" s="4"/>
      <c r="M101" s="4"/>
    </row>
    <row r="102" spans="1:13" s="3" customFormat="1" ht="15">
      <c r="A102" s="8">
        <v>97</v>
      </c>
      <c r="B102" s="10" t="s">
        <v>3</v>
      </c>
      <c r="C102" s="7">
        <f t="shared" si="13"/>
        <v>0</v>
      </c>
      <c r="D102" s="7">
        <f>E102+F102+G102+H102+I102+J102+K102</f>
        <v>0</v>
      </c>
      <c r="E102" s="7">
        <f t="shared" si="14"/>
        <v>0</v>
      </c>
      <c r="F102" s="7">
        <f t="shared" si="15"/>
        <v>0</v>
      </c>
      <c r="G102" s="7">
        <f t="shared" si="16"/>
        <v>0</v>
      </c>
      <c r="H102" s="7">
        <f t="shared" si="17"/>
        <v>0</v>
      </c>
      <c r="I102" s="7">
        <f t="shared" si="18"/>
        <v>0</v>
      </c>
      <c r="J102" s="7">
        <f t="shared" si="19"/>
        <v>0</v>
      </c>
      <c r="K102" s="10"/>
      <c r="L102" s="4"/>
      <c r="M102" s="4"/>
    </row>
    <row r="103" spans="1:13" s="3" customFormat="1" ht="15">
      <c r="A103" s="8">
        <v>98</v>
      </c>
      <c r="B103" s="10" t="s">
        <v>4</v>
      </c>
      <c r="C103" s="7">
        <f t="shared" si="13"/>
        <v>8100</v>
      </c>
      <c r="D103" s="7">
        <f>D108+D113+D118</f>
        <v>8100</v>
      </c>
      <c r="E103" s="7">
        <v>0</v>
      </c>
      <c r="F103" s="7">
        <f t="shared" si="15"/>
        <v>0</v>
      </c>
      <c r="G103" s="7">
        <f t="shared" si="16"/>
        <v>0</v>
      </c>
      <c r="H103" s="7">
        <f t="shared" si="17"/>
        <v>0</v>
      </c>
      <c r="I103" s="7">
        <f t="shared" si="18"/>
        <v>0</v>
      </c>
      <c r="J103" s="7">
        <f t="shared" si="19"/>
        <v>0</v>
      </c>
      <c r="K103" s="10"/>
      <c r="L103" s="4"/>
      <c r="M103" s="4"/>
    </row>
    <row r="104" spans="1:13" s="3" customFormat="1" ht="15">
      <c r="A104" s="8">
        <v>99</v>
      </c>
      <c r="B104" s="10" t="s">
        <v>23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10"/>
      <c r="L104" s="4"/>
      <c r="M104" s="4"/>
    </row>
    <row r="105" spans="1:13" s="3" customFormat="1" ht="15">
      <c r="A105" s="8">
        <v>100</v>
      </c>
      <c r="B105" s="13" t="s">
        <v>298</v>
      </c>
      <c r="C105" s="7">
        <f>D105+E105+F105+G105+H105+I105+J105</f>
        <v>0</v>
      </c>
      <c r="D105" s="7">
        <f>D106+D107+D108+D109</f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10"/>
      <c r="L105" s="4"/>
      <c r="M105" s="4"/>
    </row>
    <row r="106" spans="1:13" s="3" customFormat="1" ht="15">
      <c r="A106" s="8">
        <v>101</v>
      </c>
      <c r="B106" s="13" t="s">
        <v>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10"/>
      <c r="L106" s="4"/>
      <c r="M106" s="4"/>
    </row>
    <row r="107" spans="1:13" s="3" customFormat="1" ht="15">
      <c r="A107" s="8">
        <v>102</v>
      </c>
      <c r="B107" s="10" t="s">
        <v>3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10"/>
      <c r="L107" s="4"/>
      <c r="M107" s="4"/>
    </row>
    <row r="108" spans="1:13" s="3" customFormat="1" ht="13.5" customHeight="1">
      <c r="A108" s="8">
        <v>103</v>
      </c>
      <c r="B108" s="10" t="s">
        <v>4</v>
      </c>
      <c r="C108" s="7">
        <f>D108+E108+F108+G108+H108+I108+J108</f>
        <v>0</v>
      </c>
      <c r="D108" s="7">
        <f>31495-27795-100-3600</f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10"/>
      <c r="L108" s="4"/>
      <c r="M108" s="4"/>
    </row>
    <row r="109" spans="1:13" s="3" customFormat="1" ht="15">
      <c r="A109" s="8">
        <v>104</v>
      </c>
      <c r="B109" s="10" t="s">
        <v>23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0"/>
      <c r="L109" s="4"/>
      <c r="M109" s="4"/>
    </row>
    <row r="110" spans="1:13" s="3" customFormat="1" ht="16.5" customHeight="1">
      <c r="A110" s="8">
        <v>105</v>
      </c>
      <c r="B110" s="13" t="s">
        <v>296</v>
      </c>
      <c r="C110" s="7">
        <f>D110+E110+F110+G110+H110+I110+J110</f>
        <v>8000</v>
      </c>
      <c r="D110" s="7">
        <f>D111+D112+D113+D114</f>
        <v>8000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0"/>
      <c r="L110" s="4"/>
      <c r="M110" s="4"/>
    </row>
    <row r="111" spans="1:13" s="3" customFormat="1" ht="15">
      <c r="A111" s="8">
        <v>106</v>
      </c>
      <c r="B111" s="10" t="s">
        <v>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0"/>
      <c r="L111" s="4"/>
      <c r="M111" s="4"/>
    </row>
    <row r="112" spans="1:13" s="3" customFormat="1" ht="15">
      <c r="A112" s="8">
        <v>107</v>
      </c>
      <c r="B112" s="10" t="s">
        <v>3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10"/>
      <c r="L112" s="4"/>
      <c r="M112" s="4"/>
    </row>
    <row r="113" spans="1:13" s="3" customFormat="1" ht="15">
      <c r="A113" s="8">
        <v>108</v>
      </c>
      <c r="B113" s="10" t="s">
        <v>4</v>
      </c>
      <c r="C113" s="7">
        <f>D113+E113+F113+G113+H113+I113+J113</f>
        <v>8000</v>
      </c>
      <c r="D113" s="7">
        <f>6400+3600-2000</f>
        <v>8000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0"/>
      <c r="L113" s="4"/>
      <c r="M113" s="4"/>
    </row>
    <row r="114" spans="1:13" s="3" customFormat="1" ht="15">
      <c r="A114" s="8">
        <v>109</v>
      </c>
      <c r="B114" s="10" t="s">
        <v>23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0"/>
      <c r="L114" s="4"/>
      <c r="M114" s="4"/>
    </row>
    <row r="115" spans="1:13" s="3" customFormat="1" ht="25.5">
      <c r="A115" s="8">
        <v>110</v>
      </c>
      <c r="B115" s="13" t="s">
        <v>309</v>
      </c>
      <c r="C115" s="7">
        <f>C116+C117+C118+C119</f>
        <v>100</v>
      </c>
      <c r="D115" s="7">
        <f>D116+D117+D118+D119</f>
        <v>100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10"/>
      <c r="L115" s="4"/>
      <c r="M115" s="4"/>
    </row>
    <row r="116" spans="1:13" s="3" customFormat="1" ht="15">
      <c r="A116" s="8">
        <v>111</v>
      </c>
      <c r="B116" s="10" t="s">
        <v>2</v>
      </c>
      <c r="C116" s="7">
        <f>D116+F116+G116+H116+I116+J116</f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10"/>
      <c r="L116" s="4"/>
      <c r="M116" s="4"/>
    </row>
    <row r="117" spans="1:13" s="3" customFormat="1" ht="15">
      <c r="A117" s="8">
        <v>112</v>
      </c>
      <c r="B117" s="10" t="s">
        <v>3</v>
      </c>
      <c r="C117" s="7">
        <f>D117+E117+F117+G117+H117+I117+J117</f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10"/>
      <c r="L117" s="4"/>
      <c r="M117" s="4"/>
    </row>
    <row r="118" spans="1:13" s="3" customFormat="1" ht="15">
      <c r="A118" s="8">
        <v>113</v>
      </c>
      <c r="B118" s="10" t="s">
        <v>4</v>
      </c>
      <c r="C118" s="7">
        <f>D118+E118+F118+G118+H118+I118+J118</f>
        <v>100</v>
      </c>
      <c r="D118" s="7">
        <v>100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10"/>
      <c r="L118" s="4"/>
      <c r="M118" s="4"/>
    </row>
    <row r="119" spans="1:13" s="3" customFormat="1" ht="15">
      <c r="A119" s="8">
        <v>114</v>
      </c>
      <c r="B119" s="10" t="s">
        <v>23</v>
      </c>
      <c r="C119" s="7">
        <f>D119+E119+F119+G119+H119+I119+J119</f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0"/>
      <c r="L119" s="4"/>
      <c r="M119" s="4"/>
    </row>
    <row r="120" spans="1:13" s="3" customFormat="1" ht="25.5">
      <c r="A120" s="8">
        <v>115</v>
      </c>
      <c r="B120" s="13" t="s">
        <v>233</v>
      </c>
      <c r="C120" s="7">
        <f t="shared" si="13"/>
        <v>0</v>
      </c>
      <c r="D120" s="7">
        <f>E120+F120+G120+H120+I120+J120+K120</f>
        <v>0</v>
      </c>
      <c r="E120" s="7">
        <f t="shared" si="14"/>
        <v>0</v>
      </c>
      <c r="F120" s="7">
        <f t="shared" si="15"/>
        <v>0</v>
      </c>
      <c r="G120" s="7">
        <f t="shared" si="16"/>
        <v>0</v>
      </c>
      <c r="H120" s="7">
        <f t="shared" si="17"/>
        <v>0</v>
      </c>
      <c r="I120" s="7">
        <f t="shared" si="18"/>
        <v>0</v>
      </c>
      <c r="J120" s="7">
        <f t="shared" si="19"/>
        <v>0</v>
      </c>
      <c r="K120" s="10"/>
      <c r="L120" s="4"/>
      <c r="M120" s="4"/>
    </row>
    <row r="121" spans="1:13" s="3" customFormat="1" ht="15">
      <c r="A121" s="8">
        <v>116</v>
      </c>
      <c r="B121" s="13" t="s">
        <v>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0"/>
      <c r="L121" s="4"/>
      <c r="M121" s="4"/>
    </row>
    <row r="122" spans="1:13" s="3" customFormat="1" ht="15">
      <c r="A122" s="8">
        <v>117</v>
      </c>
      <c r="B122" s="10" t="s">
        <v>3</v>
      </c>
      <c r="C122" s="7">
        <f t="shared" si="13"/>
        <v>0</v>
      </c>
      <c r="D122" s="7">
        <f>E122+F122+G122+H122+I122+J122+K122</f>
        <v>0</v>
      </c>
      <c r="E122" s="7">
        <f t="shared" si="14"/>
        <v>0</v>
      </c>
      <c r="F122" s="7">
        <f t="shared" si="15"/>
        <v>0</v>
      </c>
      <c r="G122" s="7">
        <f t="shared" si="16"/>
        <v>0</v>
      </c>
      <c r="H122" s="7">
        <f t="shared" si="17"/>
        <v>0</v>
      </c>
      <c r="I122" s="7">
        <f t="shared" si="18"/>
        <v>0</v>
      </c>
      <c r="J122" s="7">
        <f t="shared" si="19"/>
        <v>0</v>
      </c>
      <c r="K122" s="10"/>
      <c r="L122" s="4"/>
      <c r="M122" s="4"/>
    </row>
    <row r="123" spans="1:13" s="3" customFormat="1" ht="15">
      <c r="A123" s="8">
        <v>118</v>
      </c>
      <c r="B123" s="10" t="s">
        <v>4</v>
      </c>
      <c r="C123" s="7">
        <f t="shared" si="13"/>
        <v>0</v>
      </c>
      <c r="D123" s="7">
        <f>E123+F123+G123+H123+I123+J123+K123</f>
        <v>0</v>
      </c>
      <c r="E123" s="7">
        <f t="shared" si="14"/>
        <v>0</v>
      </c>
      <c r="F123" s="7">
        <f t="shared" si="15"/>
        <v>0</v>
      </c>
      <c r="G123" s="7">
        <f t="shared" si="16"/>
        <v>0</v>
      </c>
      <c r="H123" s="7">
        <f t="shared" si="17"/>
        <v>0</v>
      </c>
      <c r="I123" s="7">
        <f t="shared" si="18"/>
        <v>0</v>
      </c>
      <c r="J123" s="7">
        <f t="shared" si="19"/>
        <v>0</v>
      </c>
      <c r="K123" s="10"/>
      <c r="L123" s="4"/>
      <c r="M123" s="4"/>
    </row>
    <row r="124" spans="1:13" s="3" customFormat="1" ht="15">
      <c r="A124" s="8">
        <v>119</v>
      </c>
      <c r="B124" s="10" t="s">
        <v>5</v>
      </c>
      <c r="C124" s="7">
        <f t="shared" si="13"/>
        <v>0</v>
      </c>
      <c r="D124" s="7">
        <f>E124+F124+G124+H124+I124+J124+K124</f>
        <v>0</v>
      </c>
      <c r="E124" s="7">
        <f t="shared" si="14"/>
        <v>0</v>
      </c>
      <c r="F124" s="7">
        <f t="shared" si="15"/>
        <v>0</v>
      </c>
      <c r="G124" s="7">
        <f t="shared" si="16"/>
        <v>0</v>
      </c>
      <c r="H124" s="7">
        <f t="shared" si="17"/>
        <v>0</v>
      </c>
      <c r="I124" s="7">
        <f t="shared" si="18"/>
        <v>0</v>
      </c>
      <c r="J124" s="7">
        <f t="shared" si="19"/>
        <v>0</v>
      </c>
      <c r="K124" s="10"/>
      <c r="L124" s="4"/>
      <c r="M124" s="4"/>
    </row>
    <row r="125" spans="1:13" s="3" customFormat="1" ht="25.5">
      <c r="A125" s="8">
        <v>120</v>
      </c>
      <c r="B125" s="13" t="s">
        <v>12</v>
      </c>
      <c r="C125" s="7">
        <f t="shared" si="13"/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10"/>
      <c r="L125" s="4"/>
      <c r="M125" s="4"/>
    </row>
    <row r="126" spans="1:13" s="3" customFormat="1" ht="15">
      <c r="A126" s="8">
        <v>121</v>
      </c>
      <c r="B126" s="13" t="s">
        <v>2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0"/>
      <c r="L126" s="4"/>
      <c r="M126" s="4"/>
    </row>
    <row r="127" spans="1:13" s="3" customFormat="1" ht="15">
      <c r="A127" s="8">
        <v>122</v>
      </c>
      <c r="B127" s="10" t="s">
        <v>3</v>
      </c>
      <c r="C127" s="7">
        <f t="shared" si="13"/>
        <v>0</v>
      </c>
      <c r="D127" s="7">
        <f>E127+F127+G127+H127+I127+J127+K127</f>
        <v>0</v>
      </c>
      <c r="E127" s="7">
        <f t="shared" si="14"/>
        <v>0</v>
      </c>
      <c r="F127" s="7">
        <f t="shared" si="15"/>
        <v>0</v>
      </c>
      <c r="G127" s="7">
        <f t="shared" si="16"/>
        <v>0</v>
      </c>
      <c r="H127" s="7">
        <f t="shared" si="17"/>
        <v>0</v>
      </c>
      <c r="I127" s="7">
        <f t="shared" si="18"/>
        <v>0</v>
      </c>
      <c r="J127" s="7">
        <f t="shared" si="19"/>
        <v>0</v>
      </c>
      <c r="K127" s="10"/>
      <c r="L127" s="4"/>
      <c r="M127" s="4"/>
    </row>
    <row r="128" spans="1:13" s="3" customFormat="1" ht="15">
      <c r="A128" s="8">
        <v>123</v>
      </c>
      <c r="B128" s="10" t="s">
        <v>4</v>
      </c>
      <c r="C128" s="7">
        <f t="shared" si="13"/>
        <v>0</v>
      </c>
      <c r="D128" s="7">
        <f>E128+F128+G128+H128+I128+J128+K128</f>
        <v>0</v>
      </c>
      <c r="E128" s="7">
        <f t="shared" si="14"/>
        <v>0</v>
      </c>
      <c r="F128" s="7">
        <f t="shared" si="15"/>
        <v>0</v>
      </c>
      <c r="G128" s="7">
        <f t="shared" si="16"/>
        <v>0</v>
      </c>
      <c r="H128" s="7">
        <f t="shared" si="17"/>
        <v>0</v>
      </c>
      <c r="I128" s="7">
        <f t="shared" si="18"/>
        <v>0</v>
      </c>
      <c r="J128" s="7">
        <f t="shared" si="19"/>
        <v>0</v>
      </c>
      <c r="K128" s="10"/>
      <c r="L128" s="4"/>
      <c r="M128" s="4"/>
    </row>
    <row r="129" spans="1:13" s="3" customFormat="1" ht="15">
      <c r="A129" s="8">
        <v>124</v>
      </c>
      <c r="B129" s="10" t="s">
        <v>5</v>
      </c>
      <c r="C129" s="7">
        <f t="shared" si="13"/>
        <v>0</v>
      </c>
      <c r="D129" s="7">
        <f>E129+F129+G129+H129+I129+J129+K129</f>
        <v>0</v>
      </c>
      <c r="E129" s="7">
        <f t="shared" si="14"/>
        <v>0</v>
      </c>
      <c r="F129" s="7">
        <f t="shared" si="15"/>
        <v>0</v>
      </c>
      <c r="G129" s="7">
        <f t="shared" si="16"/>
        <v>0</v>
      </c>
      <c r="H129" s="7">
        <f t="shared" si="17"/>
        <v>0</v>
      </c>
      <c r="I129" s="7">
        <f t="shared" si="18"/>
        <v>0</v>
      </c>
      <c r="J129" s="7">
        <f t="shared" si="19"/>
        <v>0</v>
      </c>
      <c r="K129" s="10"/>
      <c r="L129" s="4"/>
      <c r="M129" s="4"/>
    </row>
    <row r="130" spans="1:13" s="3" customFormat="1" ht="38.25">
      <c r="A130" s="8">
        <v>125</v>
      </c>
      <c r="B130" s="13" t="s">
        <v>13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0"/>
      <c r="L130" s="4"/>
      <c r="M130" s="4"/>
    </row>
    <row r="131" spans="1:13" s="3" customFormat="1" ht="15">
      <c r="A131" s="8">
        <v>126</v>
      </c>
      <c r="B131" s="13" t="s">
        <v>2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0"/>
      <c r="L131" s="4"/>
      <c r="M131" s="4"/>
    </row>
    <row r="132" spans="1:13" s="3" customFormat="1" ht="15">
      <c r="A132" s="8">
        <v>127</v>
      </c>
      <c r="B132" s="10" t="s">
        <v>3</v>
      </c>
      <c r="C132" s="7">
        <f t="shared" si="13"/>
        <v>0</v>
      </c>
      <c r="D132" s="7">
        <f>E132+F132+G132+H132+I132+J132+K132</f>
        <v>0</v>
      </c>
      <c r="E132" s="7">
        <f t="shared" si="14"/>
        <v>0</v>
      </c>
      <c r="F132" s="7">
        <f t="shared" si="15"/>
        <v>0</v>
      </c>
      <c r="G132" s="7">
        <f t="shared" si="16"/>
        <v>0</v>
      </c>
      <c r="H132" s="7">
        <f t="shared" si="17"/>
        <v>0</v>
      </c>
      <c r="I132" s="7">
        <f t="shared" si="18"/>
        <v>0</v>
      </c>
      <c r="J132" s="7">
        <f t="shared" si="19"/>
        <v>0</v>
      </c>
      <c r="K132" s="10"/>
      <c r="L132" s="4"/>
      <c r="M132" s="4"/>
    </row>
    <row r="133" spans="1:13" s="3" customFormat="1" ht="15">
      <c r="A133" s="8">
        <v>128</v>
      </c>
      <c r="B133" s="10" t="s">
        <v>4</v>
      </c>
      <c r="C133" s="7">
        <f t="shared" si="13"/>
        <v>0</v>
      </c>
      <c r="D133" s="7">
        <f>E133+F133+G133+H133+I133+J133+K133</f>
        <v>0</v>
      </c>
      <c r="E133" s="7">
        <f t="shared" si="14"/>
        <v>0</v>
      </c>
      <c r="F133" s="7">
        <f t="shared" si="15"/>
        <v>0</v>
      </c>
      <c r="G133" s="7">
        <f t="shared" si="16"/>
        <v>0</v>
      </c>
      <c r="H133" s="7">
        <f t="shared" si="17"/>
        <v>0</v>
      </c>
      <c r="I133" s="7">
        <f t="shared" si="18"/>
        <v>0</v>
      </c>
      <c r="J133" s="7">
        <f t="shared" si="19"/>
        <v>0</v>
      </c>
      <c r="K133" s="10"/>
      <c r="L133" s="4"/>
      <c r="M133" s="4"/>
    </row>
    <row r="134" spans="1:13" s="3" customFormat="1" ht="15">
      <c r="A134" s="8">
        <v>129</v>
      </c>
      <c r="B134" s="10" t="s">
        <v>5</v>
      </c>
      <c r="C134" s="7">
        <f t="shared" si="13"/>
        <v>0</v>
      </c>
      <c r="D134" s="7">
        <f>E134+F134+G134+H134+I134+J134+K134</f>
        <v>0</v>
      </c>
      <c r="E134" s="7">
        <f t="shared" si="14"/>
        <v>0</v>
      </c>
      <c r="F134" s="7">
        <f t="shared" si="15"/>
        <v>0</v>
      </c>
      <c r="G134" s="7">
        <f t="shared" si="16"/>
        <v>0</v>
      </c>
      <c r="H134" s="7">
        <f t="shared" si="17"/>
        <v>0</v>
      </c>
      <c r="I134" s="7">
        <f t="shared" si="18"/>
        <v>0</v>
      </c>
      <c r="J134" s="7">
        <f t="shared" si="19"/>
        <v>0</v>
      </c>
      <c r="K134" s="10"/>
      <c r="L134" s="4"/>
      <c r="M134" s="4"/>
    </row>
    <row r="135" spans="1:13" s="3" customFormat="1" ht="25.5">
      <c r="A135" s="8">
        <v>130</v>
      </c>
      <c r="B135" s="13" t="s">
        <v>14</v>
      </c>
      <c r="C135" s="7">
        <f t="shared" si="13"/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0"/>
      <c r="L135" s="4"/>
      <c r="M135" s="4"/>
    </row>
    <row r="136" spans="1:13" s="3" customFormat="1" ht="15">
      <c r="A136" s="8">
        <v>131</v>
      </c>
      <c r="B136" s="13" t="s">
        <v>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10"/>
      <c r="L136" s="4"/>
      <c r="M136" s="4"/>
    </row>
    <row r="137" spans="1:13" s="3" customFormat="1" ht="15">
      <c r="A137" s="8">
        <v>132</v>
      </c>
      <c r="B137" s="10" t="s">
        <v>3</v>
      </c>
      <c r="C137" s="7">
        <f t="shared" si="13"/>
        <v>0</v>
      </c>
      <c r="D137" s="7">
        <f>E137+F137+G137+H137+I137+J137+K137</f>
        <v>0</v>
      </c>
      <c r="E137" s="7">
        <f t="shared" si="14"/>
        <v>0</v>
      </c>
      <c r="F137" s="7">
        <f t="shared" si="15"/>
        <v>0</v>
      </c>
      <c r="G137" s="7">
        <f t="shared" si="16"/>
        <v>0</v>
      </c>
      <c r="H137" s="7">
        <f t="shared" si="17"/>
        <v>0</v>
      </c>
      <c r="I137" s="7">
        <f t="shared" si="18"/>
        <v>0</v>
      </c>
      <c r="J137" s="7">
        <f t="shared" si="19"/>
        <v>0</v>
      </c>
      <c r="K137" s="10"/>
      <c r="L137" s="4"/>
      <c r="M137" s="4"/>
    </row>
    <row r="138" spans="1:13" s="3" customFormat="1" ht="15">
      <c r="A138" s="8">
        <v>133</v>
      </c>
      <c r="B138" s="10" t="s">
        <v>4</v>
      </c>
      <c r="C138" s="7">
        <f t="shared" si="13"/>
        <v>0</v>
      </c>
      <c r="D138" s="7">
        <f>E138+F138+G138+H138+I138+J138+K138</f>
        <v>0</v>
      </c>
      <c r="E138" s="7">
        <f t="shared" si="14"/>
        <v>0</v>
      </c>
      <c r="F138" s="7">
        <f t="shared" si="15"/>
        <v>0</v>
      </c>
      <c r="G138" s="7">
        <f t="shared" si="16"/>
        <v>0</v>
      </c>
      <c r="H138" s="7">
        <f t="shared" si="17"/>
        <v>0</v>
      </c>
      <c r="I138" s="7">
        <f t="shared" si="18"/>
        <v>0</v>
      </c>
      <c r="J138" s="7">
        <f t="shared" si="19"/>
        <v>0</v>
      </c>
      <c r="K138" s="10"/>
      <c r="L138" s="4"/>
      <c r="M138" s="4"/>
    </row>
    <row r="139" spans="1:13" s="3" customFormat="1" ht="15">
      <c r="A139" s="8">
        <v>134</v>
      </c>
      <c r="B139" s="10" t="s">
        <v>5</v>
      </c>
      <c r="C139" s="7">
        <f t="shared" si="13"/>
        <v>0</v>
      </c>
      <c r="D139" s="7">
        <f>E139+F139+G139+H139+I139+J139+K139</f>
        <v>0</v>
      </c>
      <c r="E139" s="7">
        <f t="shared" si="14"/>
        <v>0</v>
      </c>
      <c r="F139" s="7">
        <f t="shared" si="15"/>
        <v>0</v>
      </c>
      <c r="G139" s="7">
        <f t="shared" si="16"/>
        <v>0</v>
      </c>
      <c r="H139" s="7">
        <f t="shared" si="17"/>
        <v>0</v>
      </c>
      <c r="I139" s="7">
        <f t="shared" si="18"/>
        <v>0</v>
      </c>
      <c r="J139" s="7">
        <f t="shared" si="19"/>
        <v>0</v>
      </c>
      <c r="K139" s="10"/>
      <c r="L139" s="4"/>
      <c r="M139" s="4"/>
    </row>
    <row r="140" spans="1:13" s="3" customFormat="1" ht="41.25" customHeight="1">
      <c r="A140" s="8">
        <v>135</v>
      </c>
      <c r="B140" s="13" t="s">
        <v>340</v>
      </c>
      <c r="C140" s="7">
        <f>D140+E140+F140+G140+H140+I140+J140</f>
        <v>12793</v>
      </c>
      <c r="D140" s="7">
        <v>0</v>
      </c>
      <c r="E140" s="7">
        <f>E141+E142+E143+E144</f>
        <v>12793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/>
      <c r="L140" s="4"/>
      <c r="M140" s="4"/>
    </row>
    <row r="141" spans="1:13" s="3" customFormat="1" ht="15">
      <c r="A141" s="8">
        <v>136</v>
      </c>
      <c r="B141" s="10" t="s">
        <v>2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10"/>
      <c r="L141" s="4"/>
      <c r="M141" s="4"/>
    </row>
    <row r="142" spans="1:13" s="3" customFormat="1" ht="15">
      <c r="A142" s="8">
        <v>137</v>
      </c>
      <c r="B142" s="10" t="s">
        <v>3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10"/>
      <c r="L142" s="4"/>
      <c r="M142" s="4"/>
    </row>
    <row r="143" spans="1:13" s="3" customFormat="1" ht="15">
      <c r="A143" s="8">
        <v>138</v>
      </c>
      <c r="B143" s="10" t="s">
        <v>30</v>
      </c>
      <c r="C143" s="7">
        <f>D143+E143+F143+G143+H143+I143+J143</f>
        <v>12793</v>
      </c>
      <c r="D143" s="7">
        <v>0</v>
      </c>
      <c r="E143" s="7">
        <v>12793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10"/>
      <c r="L143" s="4"/>
      <c r="M143" s="4"/>
    </row>
    <row r="144" spans="1:13" s="3" customFormat="1" ht="15">
      <c r="A144" s="8">
        <v>139</v>
      </c>
      <c r="B144" s="10" t="s">
        <v>23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10"/>
      <c r="L144" s="4"/>
      <c r="M144" s="4"/>
    </row>
    <row r="145" spans="1:13" s="3" customFormat="1" ht="40.5">
      <c r="A145" s="8">
        <v>140</v>
      </c>
      <c r="B145" s="12" t="s">
        <v>16</v>
      </c>
      <c r="C145" s="9">
        <f>D145+E145+F145+G145+H145+I145+J145</f>
        <v>8342</v>
      </c>
      <c r="D145" s="9">
        <f>D146+D147+D148+D149</f>
        <v>42</v>
      </c>
      <c r="E145" s="9">
        <f>E147+E148+E149</f>
        <v>8300</v>
      </c>
      <c r="F145" s="9">
        <f>F147+F148+F149</f>
        <v>0</v>
      </c>
      <c r="G145" s="9">
        <f>G147+G148+G149</f>
        <v>0</v>
      </c>
      <c r="H145" s="9">
        <f>H147+H148+H149</f>
        <v>0</v>
      </c>
      <c r="I145" s="9">
        <v>0</v>
      </c>
      <c r="J145" s="9">
        <v>0</v>
      </c>
      <c r="K145" s="10">
        <v>8</v>
      </c>
      <c r="L145" s="4"/>
      <c r="M145" s="4"/>
    </row>
    <row r="146" spans="1:13" s="3" customFormat="1" ht="15">
      <c r="A146" s="8">
        <v>141</v>
      </c>
      <c r="B146" s="12" t="s">
        <v>2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10"/>
      <c r="L146" s="4"/>
      <c r="M146" s="4"/>
    </row>
    <row r="147" spans="1:13" s="3" customFormat="1" ht="15">
      <c r="A147" s="8">
        <v>142</v>
      </c>
      <c r="B147" s="10" t="s">
        <v>3</v>
      </c>
      <c r="C147" s="7">
        <f aca="true" t="shared" si="21" ref="C147:C205">D147+E147+F147+G147+H147+I147+J147</f>
        <v>0</v>
      </c>
      <c r="D147" s="7">
        <f>E147+F147+G147+H147+I147+J147+K147</f>
        <v>0</v>
      </c>
      <c r="E147" s="7">
        <f>F147+G147+H147+I147+J147+K147+L147</f>
        <v>0</v>
      </c>
      <c r="F147" s="7">
        <f>G147+H147+I147+J147+K147+L147+M147</f>
        <v>0</v>
      </c>
      <c r="G147" s="7">
        <f aca="true" t="shared" si="22" ref="G147:G158">H147+I147+J147+K147+L147+M147+N147</f>
        <v>0</v>
      </c>
      <c r="H147" s="7">
        <f>I147+J147+K147+L147+M147+N147+O147</f>
        <v>0</v>
      </c>
      <c r="I147" s="7">
        <f aca="true" t="shared" si="23" ref="I147:I158">J147+K147+L147+M147+N147+O147+P147</f>
        <v>0</v>
      </c>
      <c r="J147" s="7">
        <f aca="true" t="shared" si="24" ref="J147:J158">K147+L147+M147+N147+O147+P147+Q147</f>
        <v>0</v>
      </c>
      <c r="K147" s="10"/>
      <c r="L147" s="4"/>
      <c r="M147" s="4"/>
    </row>
    <row r="148" spans="1:13" s="3" customFormat="1" ht="15">
      <c r="A148" s="8">
        <v>143</v>
      </c>
      <c r="B148" s="10" t="s">
        <v>4</v>
      </c>
      <c r="C148" s="7">
        <f t="shared" si="21"/>
        <v>8342</v>
      </c>
      <c r="D148" s="7">
        <f>D153+D158</f>
        <v>42</v>
      </c>
      <c r="E148" s="7">
        <f>E153+E158+E163</f>
        <v>8300</v>
      </c>
      <c r="F148" s="7">
        <f>F153+F158</f>
        <v>0</v>
      </c>
      <c r="G148" s="7">
        <v>0</v>
      </c>
      <c r="H148" s="7">
        <v>0</v>
      </c>
      <c r="I148" s="7">
        <v>0</v>
      </c>
      <c r="J148" s="7">
        <v>0</v>
      </c>
      <c r="K148" s="10"/>
      <c r="L148" s="4"/>
      <c r="M148" s="4"/>
    </row>
    <row r="149" spans="1:13" s="3" customFormat="1" ht="15">
      <c r="A149" s="8">
        <v>144</v>
      </c>
      <c r="B149" s="10" t="s">
        <v>5</v>
      </c>
      <c r="C149" s="7">
        <f t="shared" si="21"/>
        <v>0</v>
      </c>
      <c r="D149" s="7">
        <f>E149+F149+G149+H149+I149+J149+K149</f>
        <v>0</v>
      </c>
      <c r="E149" s="7">
        <f>F149+G149+H149+I149+J149+K149+L149</f>
        <v>0</v>
      </c>
      <c r="F149" s="7">
        <f>G149+H149+I149+J149+K149+L149+M149</f>
        <v>0</v>
      </c>
      <c r="G149" s="7">
        <f t="shared" si="22"/>
        <v>0</v>
      </c>
      <c r="H149" s="7">
        <f>I149+J149+K149+L149+M149+N149+O149</f>
        <v>0</v>
      </c>
      <c r="I149" s="7">
        <f t="shared" si="23"/>
        <v>0</v>
      </c>
      <c r="J149" s="7">
        <f t="shared" si="24"/>
        <v>0</v>
      </c>
      <c r="K149" s="10"/>
      <c r="L149" s="4"/>
      <c r="M149" s="4"/>
    </row>
    <row r="150" spans="1:13" s="3" customFormat="1" ht="38.25">
      <c r="A150" s="8">
        <v>145</v>
      </c>
      <c r="B150" s="13" t="s">
        <v>234</v>
      </c>
      <c r="C150" s="7">
        <f t="shared" si="21"/>
        <v>0</v>
      </c>
      <c r="D150" s="7">
        <v>0</v>
      </c>
      <c r="E150" s="7">
        <f>E152+E153+E154</f>
        <v>0</v>
      </c>
      <c r="F150" s="7">
        <f>G150+H150+I150+J150+K150+L150+M150</f>
        <v>0</v>
      </c>
      <c r="G150" s="7">
        <f t="shared" si="22"/>
        <v>0</v>
      </c>
      <c r="H150" s="7">
        <f>I150+J150+K150+L150+M150+N150+O150</f>
        <v>0</v>
      </c>
      <c r="I150" s="7">
        <f t="shared" si="23"/>
        <v>0</v>
      </c>
      <c r="J150" s="7">
        <f t="shared" si="24"/>
        <v>0</v>
      </c>
      <c r="K150" s="10"/>
      <c r="L150" s="4"/>
      <c r="M150" s="4"/>
    </row>
    <row r="151" spans="1:13" s="3" customFormat="1" ht="15">
      <c r="A151" s="8">
        <v>146</v>
      </c>
      <c r="B151" s="13" t="s">
        <v>2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10"/>
      <c r="L151" s="4"/>
      <c r="M151" s="4"/>
    </row>
    <row r="152" spans="1:13" s="3" customFormat="1" ht="15">
      <c r="A152" s="8">
        <v>147</v>
      </c>
      <c r="B152" s="10" t="s">
        <v>3</v>
      </c>
      <c r="C152" s="7">
        <f t="shared" si="21"/>
        <v>0</v>
      </c>
      <c r="D152" s="7">
        <f>E152+F152+G152+H152+I152+J152+K152</f>
        <v>0</v>
      </c>
      <c r="E152" s="7">
        <f>F152+G152+H152+I152+J152+K152+L152</f>
        <v>0</v>
      </c>
      <c r="F152" s="7">
        <f>G152+H152+I152+J152+K152+L152+M152</f>
        <v>0</v>
      </c>
      <c r="G152" s="7">
        <f t="shared" si="22"/>
        <v>0</v>
      </c>
      <c r="H152" s="7">
        <f>I152+J152+K152+L152+M152+N152+O152</f>
        <v>0</v>
      </c>
      <c r="I152" s="7">
        <f t="shared" si="23"/>
        <v>0</v>
      </c>
      <c r="J152" s="7">
        <f t="shared" si="24"/>
        <v>0</v>
      </c>
      <c r="K152" s="10"/>
      <c r="L152" s="4"/>
      <c r="M152" s="4"/>
    </row>
    <row r="153" spans="1:13" s="3" customFormat="1" ht="15">
      <c r="A153" s="8">
        <v>148</v>
      </c>
      <c r="B153" s="10" t="s">
        <v>4</v>
      </c>
      <c r="C153" s="7">
        <f t="shared" si="21"/>
        <v>0</v>
      </c>
      <c r="D153" s="7">
        <v>0</v>
      </c>
      <c r="E153" s="7">
        <v>0</v>
      </c>
      <c r="F153" s="7">
        <f>G153+H153+I153+J153+K153+L153+M153</f>
        <v>0</v>
      </c>
      <c r="G153" s="7">
        <f t="shared" si="22"/>
        <v>0</v>
      </c>
      <c r="H153" s="7">
        <f>I153+J153+K153+L153+M153+N153+O153</f>
        <v>0</v>
      </c>
      <c r="I153" s="7">
        <f t="shared" si="23"/>
        <v>0</v>
      </c>
      <c r="J153" s="7">
        <f t="shared" si="24"/>
        <v>0</v>
      </c>
      <c r="K153" s="10"/>
      <c r="L153" s="4"/>
      <c r="M153" s="4"/>
    </row>
    <row r="154" spans="1:13" s="3" customFormat="1" ht="15">
      <c r="A154" s="8">
        <v>149</v>
      </c>
      <c r="B154" s="10" t="s">
        <v>5</v>
      </c>
      <c r="C154" s="7">
        <f t="shared" si="21"/>
        <v>0</v>
      </c>
      <c r="D154" s="7">
        <f>E154+F154+G154+H154+I154+J154+K154</f>
        <v>0</v>
      </c>
      <c r="E154" s="7">
        <f>F154+G154+H154+I154+J154+K154+L154</f>
        <v>0</v>
      </c>
      <c r="F154" s="7">
        <f>G154+H154+I154+J154+K154+L154+M154</f>
        <v>0</v>
      </c>
      <c r="G154" s="7">
        <f t="shared" si="22"/>
        <v>0</v>
      </c>
      <c r="H154" s="7">
        <f>I154+J154+K154+L154+M154+N154+O154</f>
        <v>0</v>
      </c>
      <c r="I154" s="7">
        <f t="shared" si="23"/>
        <v>0</v>
      </c>
      <c r="J154" s="7">
        <f t="shared" si="24"/>
        <v>0</v>
      </c>
      <c r="K154" s="10"/>
      <c r="L154" s="4"/>
      <c r="M154" s="4"/>
    </row>
    <row r="155" spans="1:13" s="3" customFormat="1" ht="25.5">
      <c r="A155" s="8">
        <v>150</v>
      </c>
      <c r="B155" s="13" t="s">
        <v>198</v>
      </c>
      <c r="C155" s="7">
        <f t="shared" si="21"/>
        <v>42</v>
      </c>
      <c r="D155" s="7">
        <f>D156+D157+D158+D164</f>
        <v>42</v>
      </c>
      <c r="E155" s="7">
        <f>E157+E158+E164</f>
        <v>0</v>
      </c>
      <c r="F155" s="7">
        <f>F157+F158+F164</f>
        <v>0</v>
      </c>
      <c r="G155" s="7">
        <f t="shared" si="22"/>
        <v>0</v>
      </c>
      <c r="H155" s="7">
        <f>I155+J155+K155+L155+M155+N155+O155</f>
        <v>0</v>
      </c>
      <c r="I155" s="7">
        <f t="shared" si="23"/>
        <v>0</v>
      </c>
      <c r="J155" s="7">
        <f t="shared" si="24"/>
        <v>0</v>
      </c>
      <c r="K155" s="10"/>
      <c r="L155" s="4"/>
      <c r="M155" s="4"/>
    </row>
    <row r="156" spans="1:13" s="3" customFormat="1" ht="15">
      <c r="A156" s="8">
        <v>151</v>
      </c>
      <c r="B156" s="10" t="s">
        <v>2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10"/>
      <c r="L156" s="4"/>
      <c r="M156" s="4"/>
    </row>
    <row r="157" spans="1:13" s="3" customFormat="1" ht="15">
      <c r="A157" s="8">
        <v>152</v>
      </c>
      <c r="B157" s="10" t="s">
        <v>3</v>
      </c>
      <c r="C157" s="7">
        <f t="shared" si="21"/>
        <v>0</v>
      </c>
      <c r="D157" s="7">
        <f>E157+F157+G157+H157+I157+J157+K157</f>
        <v>0</v>
      </c>
      <c r="E157" s="7">
        <f>F157+G157+H157+I157+J157+K157+L157</f>
        <v>0</v>
      </c>
      <c r="F157" s="7">
        <f>G157+H157+I157+J157+K157+L157+M157</f>
        <v>0</v>
      </c>
      <c r="G157" s="7">
        <f t="shared" si="22"/>
        <v>0</v>
      </c>
      <c r="H157" s="7">
        <f>I157+J157+K157+L157+M157+N157+O157</f>
        <v>0</v>
      </c>
      <c r="I157" s="7">
        <f t="shared" si="23"/>
        <v>0</v>
      </c>
      <c r="J157" s="7">
        <f t="shared" si="24"/>
        <v>0</v>
      </c>
      <c r="K157" s="10"/>
      <c r="L157" s="4"/>
      <c r="M157" s="4"/>
    </row>
    <row r="158" spans="1:13" s="3" customFormat="1" ht="15">
      <c r="A158" s="8">
        <v>153</v>
      </c>
      <c r="B158" s="10" t="s">
        <v>4</v>
      </c>
      <c r="C158" s="7">
        <f t="shared" si="21"/>
        <v>42</v>
      </c>
      <c r="D158" s="7">
        <f>100-58</f>
        <v>42</v>
      </c>
      <c r="E158" s="7">
        <v>0</v>
      </c>
      <c r="F158" s="7">
        <v>0</v>
      </c>
      <c r="G158" s="7">
        <f t="shared" si="22"/>
        <v>0</v>
      </c>
      <c r="H158" s="7">
        <f>I158+J158+K158+L158+M158+N158+O158</f>
        <v>0</v>
      </c>
      <c r="I158" s="7">
        <f t="shared" si="23"/>
        <v>0</v>
      </c>
      <c r="J158" s="7">
        <f t="shared" si="24"/>
        <v>0</v>
      </c>
      <c r="K158" s="10"/>
      <c r="L158" s="4"/>
      <c r="M158" s="4"/>
    </row>
    <row r="159" spans="1:13" s="3" customFormat="1" ht="15">
      <c r="A159" s="8">
        <v>154</v>
      </c>
      <c r="B159" s="10" t="s">
        <v>23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10"/>
      <c r="L159" s="4"/>
      <c r="M159" s="4"/>
    </row>
    <row r="160" spans="1:13" s="3" customFormat="1" ht="38.25">
      <c r="A160" s="8">
        <v>155</v>
      </c>
      <c r="B160" s="13" t="s">
        <v>341</v>
      </c>
      <c r="C160" s="7">
        <f>D160+E160+F160+G160+H160+I160+J160</f>
        <v>8300</v>
      </c>
      <c r="D160" s="7">
        <v>0</v>
      </c>
      <c r="E160" s="7">
        <f>E161+E162+E163+E164</f>
        <v>8300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10"/>
      <c r="L160" s="4"/>
      <c r="M160" s="4"/>
    </row>
    <row r="161" spans="1:13" s="3" customFormat="1" ht="15">
      <c r="A161" s="8">
        <v>156</v>
      </c>
      <c r="B161" s="10" t="s">
        <v>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10"/>
      <c r="L161" s="4"/>
      <c r="M161" s="4"/>
    </row>
    <row r="162" spans="1:13" s="3" customFormat="1" ht="15">
      <c r="A162" s="8">
        <v>157</v>
      </c>
      <c r="B162" s="10" t="s">
        <v>3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10"/>
      <c r="L162" s="4"/>
      <c r="M162" s="4"/>
    </row>
    <row r="163" spans="1:13" s="3" customFormat="1" ht="15">
      <c r="A163" s="8">
        <v>158</v>
      </c>
      <c r="B163" s="10" t="s">
        <v>4</v>
      </c>
      <c r="C163" s="7">
        <f>D163+E163+F163+G163+H163+I163+J163</f>
        <v>8300</v>
      </c>
      <c r="D163" s="7">
        <v>0</v>
      </c>
      <c r="E163" s="7">
        <v>8300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10"/>
      <c r="L163" s="4"/>
      <c r="M163" s="4"/>
    </row>
    <row r="164" spans="1:13" s="3" customFormat="1" ht="15">
      <c r="A164" s="8">
        <v>159</v>
      </c>
      <c r="B164" s="10" t="s">
        <v>5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10"/>
      <c r="L164" s="4"/>
      <c r="M164" s="4"/>
    </row>
    <row r="165" spans="1:13" s="3" customFormat="1" ht="15">
      <c r="A165" s="8">
        <v>160</v>
      </c>
      <c r="B165" s="10" t="s">
        <v>15</v>
      </c>
      <c r="C165" s="7">
        <f>D165+E165+F165+G165+H165+I165+J165</f>
        <v>0</v>
      </c>
      <c r="D165" s="7">
        <f>E165+F165+G165+H165+I165+J165+K165</f>
        <v>0</v>
      </c>
      <c r="E165" s="7">
        <f>F165+G165+H165+I165+J165+K165+L165</f>
        <v>0</v>
      </c>
      <c r="F165" s="7">
        <f>G165+H165+I165+J165+K165+L165+M165</f>
        <v>0</v>
      </c>
      <c r="G165" s="7">
        <f>H165+I165+J165+K165+L165+M165+N165</f>
        <v>0</v>
      </c>
      <c r="H165" s="7">
        <f>I165+J165+K165+L165+M165+N165+O165</f>
        <v>0</v>
      </c>
      <c r="I165" s="7">
        <f>J165+K165+L165+M165+N165+O165+P165</f>
        <v>0</v>
      </c>
      <c r="J165" s="7">
        <f>K165+L165+M165+N165+O165+P165+Q165</f>
        <v>0</v>
      </c>
      <c r="K165" s="10"/>
      <c r="L165" s="4"/>
      <c r="M165" s="4"/>
    </row>
    <row r="166" spans="1:13" s="3" customFormat="1" ht="25.5">
      <c r="A166" s="8">
        <v>161</v>
      </c>
      <c r="B166" s="41" t="s">
        <v>61</v>
      </c>
      <c r="C166" s="7">
        <f>C167+C168+C169+C170</f>
        <v>168343.40000000002</v>
      </c>
      <c r="D166" s="7">
        <f>D167+D168+D169+D170</f>
        <v>56328.3</v>
      </c>
      <c r="E166" s="7">
        <f>E167+E168+E169+E170</f>
        <v>40016</v>
      </c>
      <c r="F166" s="7">
        <f>F167+F168+F169</f>
        <v>24332.600000000002</v>
      </c>
      <c r="G166" s="7">
        <f>G167+G168+G169</f>
        <v>19090.9</v>
      </c>
      <c r="H166" s="7">
        <f>H167+H168+H169</f>
        <v>21111.899999999998</v>
      </c>
      <c r="I166" s="7">
        <f>I167+I168+I169</f>
        <v>3720.1</v>
      </c>
      <c r="J166" s="7">
        <f>J167+J168+J169+J170</f>
        <v>3743.6</v>
      </c>
      <c r="K166" s="10"/>
      <c r="L166" s="4"/>
      <c r="M166" s="4"/>
    </row>
    <row r="167" spans="1:13" s="3" customFormat="1" ht="15">
      <c r="A167" s="8">
        <v>162</v>
      </c>
      <c r="B167" s="41" t="s">
        <v>2</v>
      </c>
      <c r="C167" s="9">
        <f>D167+E167+F167+G167+H167+I167+J167</f>
        <v>0</v>
      </c>
      <c r="D167" s="9"/>
      <c r="E167" s="9"/>
      <c r="F167" s="9"/>
      <c r="G167" s="9"/>
      <c r="H167" s="9"/>
      <c r="I167" s="9"/>
      <c r="J167" s="9"/>
      <c r="K167" s="10"/>
      <c r="L167" s="4"/>
      <c r="M167" s="4"/>
    </row>
    <row r="168" spans="1:13" s="3" customFormat="1" ht="15">
      <c r="A168" s="8">
        <v>163</v>
      </c>
      <c r="B168" s="10" t="s">
        <v>3</v>
      </c>
      <c r="C168" s="9">
        <f>D168+E168+F168+G168+H168+I168+J168</f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10"/>
      <c r="L168" s="4"/>
      <c r="M168" s="4"/>
    </row>
    <row r="169" spans="1:13" s="3" customFormat="1" ht="15">
      <c r="A169" s="8">
        <v>164</v>
      </c>
      <c r="B169" s="10" t="s">
        <v>30</v>
      </c>
      <c r="C169" s="7">
        <f>D169+E169+F169+G169+H169+I169+J169</f>
        <v>168343.40000000002</v>
      </c>
      <c r="D169" s="7">
        <f aca="true" t="shared" si="25" ref="D169:J169">D174+D199+D254</f>
        <v>56328.3</v>
      </c>
      <c r="E169" s="7">
        <f>E174+E199+E254</f>
        <v>40016</v>
      </c>
      <c r="F169" s="7">
        <f t="shared" si="25"/>
        <v>24332.600000000002</v>
      </c>
      <c r="G169" s="7">
        <f>G174+G199+G254</f>
        <v>19090.9</v>
      </c>
      <c r="H169" s="7">
        <f>H174+H199+H254</f>
        <v>21111.899999999998</v>
      </c>
      <c r="I169" s="7">
        <f t="shared" si="25"/>
        <v>3720.1</v>
      </c>
      <c r="J169" s="7">
        <f t="shared" si="25"/>
        <v>3743.6</v>
      </c>
      <c r="K169" s="10"/>
      <c r="L169" s="4"/>
      <c r="M169" s="4"/>
    </row>
    <row r="170" spans="1:13" s="3" customFormat="1" ht="15">
      <c r="A170" s="8">
        <v>165</v>
      </c>
      <c r="B170" s="10" t="s">
        <v>23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10"/>
      <c r="L170" s="4"/>
      <c r="M170" s="4"/>
    </row>
    <row r="171" spans="1:13" s="3" customFormat="1" ht="27">
      <c r="A171" s="8">
        <v>166</v>
      </c>
      <c r="B171" s="12" t="s">
        <v>17</v>
      </c>
      <c r="C171" s="9">
        <f t="shared" si="21"/>
        <v>3504</v>
      </c>
      <c r="D171" s="9">
        <f>D174</f>
        <v>606.8</v>
      </c>
      <c r="E171" s="9">
        <f aca="true" t="shared" si="26" ref="E171:J171">E173+E174+E175</f>
        <v>653</v>
      </c>
      <c r="F171" s="9">
        <f t="shared" si="26"/>
        <v>406.2</v>
      </c>
      <c r="G171" s="9">
        <f t="shared" si="26"/>
        <v>426.5</v>
      </c>
      <c r="H171" s="9">
        <f t="shared" si="26"/>
        <v>447.8</v>
      </c>
      <c r="I171" s="9">
        <f t="shared" si="26"/>
        <v>470.1</v>
      </c>
      <c r="J171" s="9">
        <f t="shared" si="26"/>
        <v>493.6</v>
      </c>
      <c r="K171" s="10"/>
      <c r="L171" s="4"/>
      <c r="M171" s="4"/>
    </row>
    <row r="172" spans="1:13" s="3" customFormat="1" ht="15">
      <c r="A172" s="8">
        <v>167</v>
      </c>
      <c r="B172" s="10" t="s">
        <v>2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10"/>
      <c r="L172" s="4"/>
      <c r="M172" s="4"/>
    </row>
    <row r="173" spans="1:13" s="3" customFormat="1" ht="15">
      <c r="A173" s="8">
        <v>168</v>
      </c>
      <c r="B173" s="10" t="s">
        <v>3</v>
      </c>
      <c r="C173" s="7">
        <f t="shared" si="21"/>
        <v>0</v>
      </c>
      <c r="D173" s="7">
        <f>E173+F173+G173+H173+I173+J173+K173</f>
        <v>0</v>
      </c>
      <c r="E173" s="7">
        <f>F173+G173+H173+I173+J173+K173+L173</f>
        <v>0</v>
      </c>
      <c r="F173" s="7">
        <f>G173+H173+I173+J173+K173+L173+M173</f>
        <v>0</v>
      </c>
      <c r="G173" s="7">
        <f>H173+I173+J173+K173+L173+M173+N173</f>
        <v>0</v>
      </c>
      <c r="H173" s="7">
        <f>I173+J173+K173+L173+M173+N173+O173</f>
        <v>0</v>
      </c>
      <c r="I173" s="7">
        <f>J173+K173+L173+M173+N173+O173+P173</f>
        <v>0</v>
      </c>
      <c r="J173" s="7">
        <f>K173+L173+M173+N173+O173+P173+Q173</f>
        <v>0</v>
      </c>
      <c r="K173" s="10"/>
      <c r="L173" s="4"/>
      <c r="M173" s="4"/>
    </row>
    <row r="174" spans="1:13" s="3" customFormat="1" ht="15">
      <c r="A174" s="8">
        <v>169</v>
      </c>
      <c r="B174" s="10" t="s">
        <v>4</v>
      </c>
      <c r="C174" s="7">
        <f t="shared" si="21"/>
        <v>3504</v>
      </c>
      <c r="D174" s="7">
        <f>D179+D194</f>
        <v>606.8</v>
      </c>
      <c r="E174" s="7">
        <f>E179</f>
        <v>653</v>
      </c>
      <c r="F174" s="7">
        <f>F184+F189</f>
        <v>406.2</v>
      </c>
      <c r="G174" s="7">
        <f>G184+G189</f>
        <v>426.5</v>
      </c>
      <c r="H174" s="7">
        <f>H184+H189</f>
        <v>447.8</v>
      </c>
      <c r="I174" s="7">
        <f>I184+I189</f>
        <v>470.1</v>
      </c>
      <c r="J174" s="7">
        <f>J184+J189</f>
        <v>493.6</v>
      </c>
      <c r="K174" s="10"/>
      <c r="L174" s="4"/>
      <c r="M174" s="4"/>
    </row>
    <row r="175" spans="1:13" s="3" customFormat="1" ht="15">
      <c r="A175" s="8">
        <v>170</v>
      </c>
      <c r="B175" s="10" t="s">
        <v>5</v>
      </c>
      <c r="C175" s="7">
        <f t="shared" si="21"/>
        <v>0</v>
      </c>
      <c r="D175" s="7">
        <f>E175+F175+G175+H175+I175+J175+K175</f>
        <v>0</v>
      </c>
      <c r="E175" s="7">
        <f>F175+G175+H175+I175+J175+K175+L175</f>
        <v>0</v>
      </c>
      <c r="F175" s="7">
        <f>G175+H175+I175+J175+K175+L175+M175</f>
        <v>0</v>
      </c>
      <c r="G175" s="7">
        <f>H175+I175+J175+K175+L175+M175+N175</f>
        <v>0</v>
      </c>
      <c r="H175" s="7">
        <f>I175+J175+K175+L175+M175+N175+O175</f>
        <v>0</v>
      </c>
      <c r="I175" s="7">
        <f>J175+K175+L175+M175+N175+O175+P175</f>
        <v>0</v>
      </c>
      <c r="J175" s="7">
        <f>K175+L175+M175+N175+O175+P175+Q175</f>
        <v>0</v>
      </c>
      <c r="K175" s="10"/>
      <c r="L175" s="4"/>
      <c r="M175" s="4"/>
    </row>
    <row r="176" spans="1:13" s="3" customFormat="1" ht="25.5">
      <c r="A176" s="8">
        <v>171</v>
      </c>
      <c r="B176" s="13" t="s">
        <v>218</v>
      </c>
      <c r="C176" s="7">
        <f t="shared" si="21"/>
        <v>2092.5</v>
      </c>
      <c r="D176" s="7">
        <f>D179</f>
        <v>606.8</v>
      </c>
      <c r="E176" s="7">
        <f>E177+E178+E179+E180</f>
        <v>653</v>
      </c>
      <c r="F176" s="7">
        <f>F177+F178+F179+F180</f>
        <v>406.2</v>
      </c>
      <c r="G176" s="7">
        <f>G177+G178+G179+G180</f>
        <v>426.5</v>
      </c>
      <c r="H176" s="7">
        <f>I176+J176+K176+L176+M176+N176+O176</f>
        <v>0</v>
      </c>
      <c r="I176" s="7">
        <f>J176+K176+L176+M176+N176+O176+P176</f>
        <v>0</v>
      </c>
      <c r="J176" s="7">
        <f>K176+L176+M176+N176+O176+P176+Q176</f>
        <v>0</v>
      </c>
      <c r="K176" s="10"/>
      <c r="L176" s="4"/>
      <c r="M176" s="4"/>
    </row>
    <row r="177" spans="1:13" s="3" customFormat="1" ht="15">
      <c r="A177" s="8">
        <v>172</v>
      </c>
      <c r="B177" s="13" t="s">
        <v>2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10"/>
      <c r="L177" s="4"/>
      <c r="M177" s="4"/>
    </row>
    <row r="178" spans="1:13" s="3" customFormat="1" ht="15">
      <c r="A178" s="8">
        <v>173</v>
      </c>
      <c r="B178" s="10" t="s">
        <v>3</v>
      </c>
      <c r="C178" s="7">
        <f t="shared" si="21"/>
        <v>0</v>
      </c>
      <c r="D178" s="7">
        <f>E178+F178+G178+H178+I178+J178+K178</f>
        <v>0</v>
      </c>
      <c r="E178" s="7">
        <f>F178+G178+H178+I178+J178+K178+L178</f>
        <v>0</v>
      </c>
      <c r="F178" s="7">
        <f>G178+H178+I178+J178+K178+L178+M178</f>
        <v>0</v>
      </c>
      <c r="G178" s="7">
        <f>H178+I178+J178+K178+L178+M178+N178</f>
        <v>0</v>
      </c>
      <c r="H178" s="7">
        <f>I178+J178+K178+L178+M178+N178+O178</f>
        <v>0</v>
      </c>
      <c r="I178" s="7">
        <f>J178+K178+L178+M178+N178+O178+P178</f>
        <v>0</v>
      </c>
      <c r="J178" s="7">
        <f>K178+L178+M178+N178+O178+P178+Q178</f>
        <v>0</v>
      </c>
      <c r="K178" s="10"/>
      <c r="L178" s="4"/>
      <c r="M178" s="4"/>
    </row>
    <row r="179" spans="1:13" s="3" customFormat="1" ht="15">
      <c r="A179" s="8">
        <v>174</v>
      </c>
      <c r="B179" s="10" t="s">
        <v>4</v>
      </c>
      <c r="C179" s="7">
        <f t="shared" si="21"/>
        <v>2092.5</v>
      </c>
      <c r="D179" s="7">
        <f>D184+D189</f>
        <v>606.8</v>
      </c>
      <c r="E179" s="7">
        <f>E184+E189</f>
        <v>653</v>
      </c>
      <c r="F179" s="7">
        <f>F184+F189</f>
        <v>406.2</v>
      </c>
      <c r="G179" s="7">
        <f>G184+G189</f>
        <v>426.5</v>
      </c>
      <c r="H179" s="7">
        <f>I179+J179+K179+L179+M179+N179+O179</f>
        <v>0</v>
      </c>
      <c r="I179" s="7">
        <f>J179+K179+L179+M179+N179+O179+P179</f>
        <v>0</v>
      </c>
      <c r="J179" s="7">
        <f>K179+L179+M179+N179+O179+P179+Q179</f>
        <v>0</v>
      </c>
      <c r="K179" s="10"/>
      <c r="L179" s="4"/>
      <c r="M179" s="4"/>
    </row>
    <row r="180" spans="1:13" s="3" customFormat="1" ht="15">
      <c r="A180" s="8">
        <v>175</v>
      </c>
      <c r="B180" s="10" t="s">
        <v>5</v>
      </c>
      <c r="C180" s="7">
        <f t="shared" si="21"/>
        <v>0</v>
      </c>
      <c r="D180" s="7">
        <f>E180+F180+G180+H180+I180+J180+K180</f>
        <v>0</v>
      </c>
      <c r="E180" s="7">
        <f>F180+G180+H180+I180+J180+K180+L180</f>
        <v>0</v>
      </c>
      <c r="F180" s="7">
        <f>G180+H180+I180+J180+K180+L180+M180</f>
        <v>0</v>
      </c>
      <c r="G180" s="7">
        <f>H180+I180+J180+K180+L180+M180+N180</f>
        <v>0</v>
      </c>
      <c r="H180" s="7">
        <f>I180+J180+K180+L180+M180+N180+O180</f>
        <v>0</v>
      </c>
      <c r="I180" s="7">
        <f>J180+K180+L180+M180+N180+O180+P180</f>
        <v>0</v>
      </c>
      <c r="J180" s="7">
        <f>K180+L180+M180+N180+O180+P180+Q180</f>
        <v>0</v>
      </c>
      <c r="K180" s="10"/>
      <c r="L180" s="4"/>
      <c r="M180" s="4"/>
    </row>
    <row r="181" spans="1:13" s="3" customFormat="1" ht="25.5">
      <c r="A181" s="8">
        <v>176</v>
      </c>
      <c r="B181" s="13" t="s">
        <v>219</v>
      </c>
      <c r="C181" s="7">
        <f t="shared" si="21"/>
        <v>3456.9</v>
      </c>
      <c r="D181" s="7">
        <f>D182+D183+D184+D185</f>
        <v>600</v>
      </c>
      <c r="E181" s="7">
        <f>E182+E183+E184+E185</f>
        <v>646.8</v>
      </c>
      <c r="F181" s="7">
        <v>400</v>
      </c>
      <c r="G181" s="7">
        <f>G183+G184+G185</f>
        <v>420</v>
      </c>
      <c r="H181" s="7">
        <f>H183+H184+H185</f>
        <v>441</v>
      </c>
      <c r="I181" s="7">
        <f>I183+I184+I185</f>
        <v>463</v>
      </c>
      <c r="J181" s="7">
        <f>J183+J184+J185</f>
        <v>486.1</v>
      </c>
      <c r="K181" s="10"/>
      <c r="L181" s="4"/>
      <c r="M181" s="4"/>
    </row>
    <row r="182" spans="1:13" s="3" customFormat="1" ht="15">
      <c r="A182" s="8">
        <v>177</v>
      </c>
      <c r="B182" s="13" t="s">
        <v>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10"/>
      <c r="L182" s="4"/>
      <c r="M182" s="4"/>
    </row>
    <row r="183" spans="1:13" s="3" customFormat="1" ht="15">
      <c r="A183" s="8">
        <v>178</v>
      </c>
      <c r="B183" s="10" t="s">
        <v>3</v>
      </c>
      <c r="C183" s="7">
        <f t="shared" si="21"/>
        <v>0</v>
      </c>
      <c r="D183" s="7">
        <f>E183+F183+G183+H183+I183+J183+K183</f>
        <v>0</v>
      </c>
      <c r="E183" s="7">
        <f>F183+G183+H183+I183+J183+K183+L183</f>
        <v>0</v>
      </c>
      <c r="F183" s="7">
        <f>G183+H183+I183+J183+K183+L183+M183</f>
        <v>0</v>
      </c>
      <c r="G183" s="7">
        <f>H183+I183+J183+K183+L183+M183+N183</f>
        <v>0</v>
      </c>
      <c r="H183" s="7">
        <f>I183+J183+K183+L183+M183+N183+O183</f>
        <v>0</v>
      </c>
      <c r="I183" s="7">
        <f>J183+K183+L183+M183+N183+O183+P183</f>
        <v>0</v>
      </c>
      <c r="J183" s="7">
        <f>K183+L183+M183+N183+O183+P183+Q183</f>
        <v>0</v>
      </c>
      <c r="K183" s="10"/>
      <c r="L183" s="4"/>
      <c r="M183" s="4"/>
    </row>
    <row r="184" spans="1:13" s="3" customFormat="1" ht="15">
      <c r="A184" s="8">
        <v>179</v>
      </c>
      <c r="B184" s="10" t="s">
        <v>4</v>
      </c>
      <c r="C184" s="7">
        <f t="shared" si="21"/>
        <v>3456.9</v>
      </c>
      <c r="D184" s="7">
        <f>400+200</f>
        <v>600</v>
      </c>
      <c r="E184" s="7">
        <v>646.8</v>
      </c>
      <c r="F184" s="7">
        <v>400</v>
      </c>
      <c r="G184" s="7">
        <v>420</v>
      </c>
      <c r="H184" s="7">
        <v>441</v>
      </c>
      <c r="I184" s="7">
        <v>463</v>
      </c>
      <c r="J184" s="7">
        <v>486.1</v>
      </c>
      <c r="K184" s="10"/>
      <c r="L184" s="4"/>
      <c r="M184" s="4"/>
    </row>
    <row r="185" spans="1:13" s="3" customFormat="1" ht="15">
      <c r="A185" s="8">
        <v>180</v>
      </c>
      <c r="B185" s="10" t="s">
        <v>5</v>
      </c>
      <c r="C185" s="7">
        <f t="shared" si="21"/>
        <v>0</v>
      </c>
      <c r="D185" s="7">
        <f>E185+F185+G185+H185+I185+J185+K185</f>
        <v>0</v>
      </c>
      <c r="E185" s="7">
        <f>F185+G185+H185+I185+J185+K185+L185</f>
        <v>0</v>
      </c>
      <c r="F185" s="7">
        <f>G185+H185+I185+J185+K185+L185+M185</f>
        <v>0</v>
      </c>
      <c r="G185" s="7">
        <f>H185+I185+J185+K185+L185+M185+N185</f>
        <v>0</v>
      </c>
      <c r="H185" s="7">
        <f>I185+J185+K185+L185+M185+N185+O185</f>
        <v>0</v>
      </c>
      <c r="I185" s="7">
        <f>J185+K185+L185+M185+N185+O185+P185</f>
        <v>0</v>
      </c>
      <c r="J185" s="7">
        <f>K185+L185+M185+N185+O185+P185+Q185</f>
        <v>0</v>
      </c>
      <c r="K185" s="10"/>
      <c r="L185" s="4"/>
      <c r="M185" s="4"/>
    </row>
    <row r="186" spans="1:13" s="3" customFormat="1" ht="15">
      <c r="A186" s="8">
        <v>181</v>
      </c>
      <c r="B186" s="13" t="s">
        <v>18</v>
      </c>
      <c r="C186" s="7">
        <f t="shared" si="21"/>
        <v>47.14</v>
      </c>
      <c r="D186" s="7">
        <f>D187+D188+D189+D190</f>
        <v>6.8</v>
      </c>
      <c r="E186" s="7">
        <f>E188+E189+E191</f>
        <v>6.2</v>
      </c>
      <c r="F186" s="7">
        <f>F188+F189+F191</f>
        <v>6.2</v>
      </c>
      <c r="G186" s="7">
        <v>6.5</v>
      </c>
      <c r="H186" s="7">
        <v>6.8</v>
      </c>
      <c r="I186" s="7">
        <v>7.14</v>
      </c>
      <c r="J186" s="7">
        <f>J188+J189+J191</f>
        <v>7.5</v>
      </c>
      <c r="K186" s="10"/>
      <c r="L186" s="4"/>
      <c r="M186" s="4"/>
    </row>
    <row r="187" spans="1:13" s="3" customFormat="1" ht="15">
      <c r="A187" s="8">
        <v>182</v>
      </c>
      <c r="B187" s="13" t="s">
        <v>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10"/>
      <c r="L187" s="4"/>
      <c r="M187" s="4"/>
    </row>
    <row r="188" spans="1:13" s="3" customFormat="1" ht="15">
      <c r="A188" s="8">
        <v>183</v>
      </c>
      <c r="B188" s="10" t="s">
        <v>3</v>
      </c>
      <c r="C188" s="7">
        <f t="shared" si="21"/>
        <v>0</v>
      </c>
      <c r="D188" s="7">
        <f>E188+F188+G188+H188+I188+J188+K188</f>
        <v>0</v>
      </c>
      <c r="E188" s="7">
        <f>F188+G188+H188+I188+J188+K188+L188</f>
        <v>0</v>
      </c>
      <c r="F188" s="7">
        <f>G188+H188+I188+J188+K188+L188+M188</f>
        <v>0</v>
      </c>
      <c r="G188" s="7">
        <f>H188+I188+J188+K188+L188+M188+N188</f>
        <v>0</v>
      </c>
      <c r="H188" s="7">
        <f>I188+J188+K188+L188+M188+N188+O188</f>
        <v>0</v>
      </c>
      <c r="I188" s="7">
        <f>J188+K188+L188+M188+N188+O188+P188</f>
        <v>0</v>
      </c>
      <c r="J188" s="7">
        <f>K188+L188+M188+N188+O188+P188+Q188</f>
        <v>0</v>
      </c>
      <c r="K188" s="10"/>
      <c r="L188" s="4"/>
      <c r="M188" s="4"/>
    </row>
    <row r="189" spans="1:13" s="3" customFormat="1" ht="15">
      <c r="A189" s="8">
        <v>184</v>
      </c>
      <c r="B189" s="10" t="s">
        <v>4</v>
      </c>
      <c r="C189" s="7">
        <f t="shared" si="21"/>
        <v>47.1</v>
      </c>
      <c r="D189" s="7">
        <v>6.8</v>
      </c>
      <c r="E189" s="7">
        <v>6.2</v>
      </c>
      <c r="F189" s="7">
        <v>6.2</v>
      </c>
      <c r="G189" s="7">
        <v>6.5</v>
      </c>
      <c r="H189" s="7">
        <v>6.8</v>
      </c>
      <c r="I189" s="7">
        <v>7.1</v>
      </c>
      <c r="J189" s="7">
        <v>7.5</v>
      </c>
      <c r="K189" s="10"/>
      <c r="L189" s="4"/>
      <c r="M189" s="4"/>
    </row>
    <row r="190" spans="1:13" s="3" customFormat="1" ht="15">
      <c r="A190" s="8">
        <v>185</v>
      </c>
      <c r="B190" s="10" t="s">
        <v>5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10"/>
      <c r="L190" s="4"/>
      <c r="M190" s="4"/>
    </row>
    <row r="191" spans="1:13" s="3" customFormat="1" ht="15">
      <c r="A191" s="8">
        <v>186</v>
      </c>
      <c r="B191" s="13" t="s">
        <v>199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10"/>
      <c r="L191" s="4"/>
      <c r="M191" s="4"/>
    </row>
    <row r="192" spans="1:13" s="3" customFormat="1" ht="15">
      <c r="A192" s="8">
        <v>187</v>
      </c>
      <c r="B192" s="13" t="s">
        <v>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10"/>
      <c r="L192" s="4"/>
      <c r="M192" s="4"/>
    </row>
    <row r="193" spans="1:13" s="3" customFormat="1" ht="15">
      <c r="A193" s="8">
        <v>188</v>
      </c>
      <c r="B193" s="10" t="s">
        <v>3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10"/>
      <c r="L193" s="4"/>
      <c r="M193" s="4"/>
    </row>
    <row r="194" spans="1:13" s="3" customFormat="1" ht="15">
      <c r="A194" s="8">
        <v>189</v>
      </c>
      <c r="B194" s="10" t="s">
        <v>4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10"/>
      <c r="L194" s="4"/>
      <c r="M194" s="4"/>
    </row>
    <row r="195" spans="1:13" s="3" customFormat="1" ht="15">
      <c r="A195" s="8">
        <v>190</v>
      </c>
      <c r="B195" s="10" t="s">
        <v>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10"/>
      <c r="L195" s="4"/>
      <c r="M195" s="4"/>
    </row>
    <row r="196" spans="1:13" s="3" customFormat="1" ht="40.5">
      <c r="A196" s="8">
        <v>191</v>
      </c>
      <c r="B196" s="12" t="s">
        <v>19</v>
      </c>
      <c r="C196" s="9">
        <f>D196+E196+F196+G196+H196+I196+J196</f>
        <v>164289.4</v>
      </c>
      <c r="D196" s="9">
        <f aca="true" t="shared" si="27" ref="D196:J196">D198+D199+D200</f>
        <v>55571.5</v>
      </c>
      <c r="E196" s="9">
        <f t="shared" si="27"/>
        <v>39363</v>
      </c>
      <c r="F196" s="9">
        <f t="shared" si="27"/>
        <v>23826.4</v>
      </c>
      <c r="G196" s="9">
        <f t="shared" si="27"/>
        <v>18364.4</v>
      </c>
      <c r="H196" s="9">
        <f t="shared" si="27"/>
        <v>20664.1</v>
      </c>
      <c r="I196" s="9">
        <f t="shared" si="27"/>
        <v>3250</v>
      </c>
      <c r="J196" s="9">
        <f t="shared" si="27"/>
        <v>3250</v>
      </c>
      <c r="K196" s="48" t="s">
        <v>231</v>
      </c>
      <c r="L196" s="4"/>
      <c r="M196" s="4"/>
    </row>
    <row r="197" spans="1:13" s="3" customFormat="1" ht="15">
      <c r="A197" s="8">
        <v>192</v>
      </c>
      <c r="B197" s="10" t="s">
        <v>2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10"/>
      <c r="L197" s="4"/>
      <c r="M197" s="4"/>
    </row>
    <row r="198" spans="1:13" s="3" customFormat="1" ht="15">
      <c r="A198" s="8">
        <v>193</v>
      </c>
      <c r="B198" s="10" t="s">
        <v>3</v>
      </c>
      <c r="C198" s="7">
        <f t="shared" si="21"/>
        <v>0</v>
      </c>
      <c r="D198" s="7">
        <f>E198+F198+G198+H198+I198+J198+K198</f>
        <v>0</v>
      </c>
      <c r="E198" s="7">
        <f>F198+G198+H198+I198+J198+K198+L198</f>
        <v>0</v>
      </c>
      <c r="F198" s="7">
        <f>G198+H198+I198+J198+K198+L198+M198</f>
        <v>0</v>
      </c>
      <c r="G198" s="7">
        <f>H198+I198+J198+K198+L198+M198+N198</f>
        <v>0</v>
      </c>
      <c r="H198" s="7">
        <f>I198+J198+K198+L198+M198+N198+O198</f>
        <v>0</v>
      </c>
      <c r="I198" s="7">
        <f>J198+K198+L198+M198+N198+O198+P198</f>
        <v>0</v>
      </c>
      <c r="J198" s="7">
        <f>K198+L198+M198+N198+O198+P198+Q198</f>
        <v>0</v>
      </c>
      <c r="K198" s="10"/>
      <c r="L198" s="4"/>
      <c r="M198" s="4"/>
    </row>
    <row r="199" spans="1:13" s="3" customFormat="1" ht="15">
      <c r="A199" s="8">
        <v>194</v>
      </c>
      <c r="B199" s="10" t="s">
        <v>4</v>
      </c>
      <c r="C199" s="7">
        <f t="shared" si="21"/>
        <v>164289.4</v>
      </c>
      <c r="D199" s="7">
        <f aca="true" t="shared" si="28" ref="D199:J199">D204+D209+D214+D219+D224+D229+D234+D239+D244+D249</f>
        <v>55571.5</v>
      </c>
      <c r="E199" s="7">
        <f t="shared" si="28"/>
        <v>39363</v>
      </c>
      <c r="F199" s="7">
        <f t="shared" si="28"/>
        <v>23826.4</v>
      </c>
      <c r="G199" s="7">
        <f t="shared" si="28"/>
        <v>18364.4</v>
      </c>
      <c r="H199" s="7">
        <f>H204+H209+H214+H219+H224+H229+H234+H239+H244+H249</f>
        <v>20664.1</v>
      </c>
      <c r="I199" s="7">
        <f t="shared" si="28"/>
        <v>3250</v>
      </c>
      <c r="J199" s="7">
        <f t="shared" si="28"/>
        <v>3250</v>
      </c>
      <c r="K199" s="10"/>
      <c r="L199" s="4"/>
      <c r="M199" s="4"/>
    </row>
    <row r="200" spans="1:13" s="3" customFormat="1" ht="15">
      <c r="A200" s="8">
        <v>195</v>
      </c>
      <c r="B200" s="10" t="s">
        <v>5</v>
      </c>
      <c r="C200" s="7">
        <f t="shared" si="21"/>
        <v>0</v>
      </c>
      <c r="D200" s="7">
        <f>E200+F200+G200+H200+I200+J200+K200</f>
        <v>0</v>
      </c>
      <c r="E200" s="7">
        <f>F200+G200+H200+I200+J200+K200+L200</f>
        <v>0</v>
      </c>
      <c r="F200" s="7">
        <f>G200+H200+I200+J200+K200+L200+M200</f>
        <v>0</v>
      </c>
      <c r="G200" s="7">
        <f>H200+I200+J200+K200+L200+M200+N200</f>
        <v>0</v>
      </c>
      <c r="H200" s="7">
        <f>I200+J200+K200+L200+M200+N200+O200</f>
        <v>0</v>
      </c>
      <c r="I200" s="7">
        <f>J200+K200+L200+M200+N200+O200+P200</f>
        <v>0</v>
      </c>
      <c r="J200" s="7">
        <f>K200+L200+M200+N200+O200+P200+Q200</f>
        <v>0</v>
      </c>
      <c r="K200" s="10"/>
      <c r="L200" s="4"/>
      <c r="M200" s="4"/>
    </row>
    <row r="201" spans="1:13" s="3" customFormat="1" ht="25.5">
      <c r="A201" s="8">
        <v>196</v>
      </c>
      <c r="B201" s="13" t="s">
        <v>200</v>
      </c>
      <c r="C201" s="7">
        <f>D201+E201+F201+G201+H201+I201+J201</f>
        <v>2600</v>
      </c>
      <c r="D201" s="7">
        <v>0</v>
      </c>
      <c r="E201" s="7">
        <f>E203+E204+E205</f>
        <v>0</v>
      </c>
      <c r="F201" s="7">
        <f>F203+F204+F205</f>
        <v>0</v>
      </c>
      <c r="G201" s="7">
        <f>G203+G204+G205</f>
        <v>800</v>
      </c>
      <c r="H201" s="7">
        <v>600</v>
      </c>
      <c r="I201" s="7">
        <v>600</v>
      </c>
      <c r="J201" s="7">
        <v>600</v>
      </c>
      <c r="K201" s="10"/>
      <c r="L201" s="4"/>
      <c r="M201" s="4"/>
    </row>
    <row r="202" spans="1:13" s="3" customFormat="1" ht="15">
      <c r="A202" s="8">
        <v>197</v>
      </c>
      <c r="B202" s="13" t="s">
        <v>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10"/>
      <c r="L202" s="4"/>
      <c r="M202" s="4"/>
    </row>
    <row r="203" spans="1:13" s="3" customFormat="1" ht="15">
      <c r="A203" s="8">
        <v>198</v>
      </c>
      <c r="B203" s="10" t="s">
        <v>3</v>
      </c>
      <c r="C203" s="7">
        <f t="shared" si="21"/>
        <v>0</v>
      </c>
      <c r="D203" s="7">
        <f>E203+F203+G203+H203+I203+J203+K203</f>
        <v>0</v>
      </c>
      <c r="E203" s="7">
        <f>F203+G203+H203+I203+J203+K203+L203</f>
        <v>0</v>
      </c>
      <c r="F203" s="7">
        <f>G203+H203+I203+J203+K203+L203+M203</f>
        <v>0</v>
      </c>
      <c r="G203" s="7">
        <f>H203+I203+J203+K203+L203+M203+N203</f>
        <v>0</v>
      </c>
      <c r="H203" s="7">
        <f>I203+J203+K203+L203+M203+N203+O203</f>
        <v>0</v>
      </c>
      <c r="I203" s="7">
        <f>J203+K203+L203+M203+N203+O203+P203</f>
        <v>0</v>
      </c>
      <c r="J203" s="7">
        <f>K203+L203+M203+N203+O203+P203+Q203</f>
        <v>0</v>
      </c>
      <c r="K203" s="10"/>
      <c r="L203" s="4"/>
      <c r="M203" s="4"/>
    </row>
    <row r="204" spans="1:13" s="3" customFormat="1" ht="15">
      <c r="A204" s="8">
        <v>199</v>
      </c>
      <c r="B204" s="10" t="s">
        <v>4</v>
      </c>
      <c r="C204" s="7">
        <f t="shared" si="21"/>
        <v>2600</v>
      </c>
      <c r="D204" s="7">
        <v>0</v>
      </c>
      <c r="E204" s="7">
        <v>0</v>
      </c>
      <c r="F204" s="7">
        <v>0</v>
      </c>
      <c r="G204" s="7">
        <v>800</v>
      </c>
      <c r="H204" s="7">
        <v>600</v>
      </c>
      <c r="I204" s="7">
        <v>600</v>
      </c>
      <c r="J204" s="7">
        <v>600</v>
      </c>
      <c r="K204" s="10"/>
      <c r="L204" s="4"/>
      <c r="M204" s="4"/>
    </row>
    <row r="205" spans="1:13" s="3" customFormat="1" ht="15">
      <c r="A205" s="8">
        <v>200</v>
      </c>
      <c r="B205" s="10" t="s">
        <v>5</v>
      </c>
      <c r="C205" s="7">
        <f t="shared" si="21"/>
        <v>0</v>
      </c>
      <c r="D205" s="7">
        <f>E205+F205+G205+H205+I205+J205+K205</f>
        <v>0</v>
      </c>
      <c r="E205" s="7">
        <f>F205+G205+H205+I205+J205+K205+L205</f>
        <v>0</v>
      </c>
      <c r="F205" s="7">
        <f>G205+H205+I205+J205+K205+L205+M205</f>
        <v>0</v>
      </c>
      <c r="G205" s="7">
        <f>H205+I205+J205+K205+L205+M205+N205</f>
        <v>0</v>
      </c>
      <c r="H205" s="7">
        <f>I205+J205+K205+L205+M205+N205+O205</f>
        <v>0</v>
      </c>
      <c r="I205" s="7">
        <f>J205+K205+L205+M205+N205+O205+P205</f>
        <v>0</v>
      </c>
      <c r="J205" s="7">
        <f>K205+L205+M205+N205+O205+P205+Q205</f>
        <v>0</v>
      </c>
      <c r="K205" s="10"/>
      <c r="L205" s="4"/>
      <c r="M205" s="4"/>
    </row>
    <row r="206" spans="1:13" s="3" customFormat="1" ht="25.5">
      <c r="A206" s="8">
        <v>201</v>
      </c>
      <c r="B206" s="13" t="s">
        <v>307</v>
      </c>
      <c r="C206" s="7">
        <f>D206+E206+F206+G206+H206+I206+J206</f>
        <v>8500</v>
      </c>
      <c r="D206" s="7">
        <f>D208+D209+D210</f>
        <v>1100</v>
      </c>
      <c r="E206" s="7">
        <f>E208+E209+E210</f>
        <v>5000</v>
      </c>
      <c r="F206" s="7">
        <f>F208+F209+F210</f>
        <v>0</v>
      </c>
      <c r="G206" s="7">
        <f>G208+G209+G210</f>
        <v>600</v>
      </c>
      <c r="H206" s="7">
        <v>600</v>
      </c>
      <c r="I206" s="7">
        <v>600</v>
      </c>
      <c r="J206" s="7">
        <v>600</v>
      </c>
      <c r="K206" s="10"/>
      <c r="L206" s="4"/>
      <c r="M206" s="4"/>
    </row>
    <row r="207" spans="1:13" s="3" customFormat="1" ht="15">
      <c r="A207" s="8">
        <v>202</v>
      </c>
      <c r="B207" s="13" t="s">
        <v>2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10"/>
      <c r="L207" s="4"/>
      <c r="M207" s="4"/>
    </row>
    <row r="208" spans="1:13" s="3" customFormat="1" ht="15">
      <c r="A208" s="8">
        <v>203</v>
      </c>
      <c r="B208" s="10" t="s">
        <v>3</v>
      </c>
      <c r="C208" s="7">
        <f aca="true" t="shared" si="29" ref="C208:C271">D208+E208+F208+G208+H208+I208+J208</f>
        <v>0</v>
      </c>
      <c r="D208" s="7">
        <f>E208+F208+G208+H208+I208+J208+K208</f>
        <v>0</v>
      </c>
      <c r="E208" s="7">
        <f>F208+G208+H208+I208+J208+K208+L208</f>
        <v>0</v>
      </c>
      <c r="F208" s="7">
        <v>0</v>
      </c>
      <c r="G208" s="7">
        <v>0</v>
      </c>
      <c r="H208" s="7">
        <f>I208+J208+K208+L208+M208+N208+O208</f>
        <v>0</v>
      </c>
      <c r="I208" s="7">
        <f>J208+K208+L208+M208+N208+O208+P208</f>
        <v>0</v>
      </c>
      <c r="J208" s="7">
        <f>K208+L208+M208+N208+O208+P208+Q208</f>
        <v>0</v>
      </c>
      <c r="K208" s="10"/>
      <c r="L208" s="4"/>
      <c r="M208" s="4"/>
    </row>
    <row r="209" spans="1:13" s="3" customFormat="1" ht="15">
      <c r="A209" s="8">
        <v>204</v>
      </c>
      <c r="B209" s="10" t="s">
        <v>4</v>
      </c>
      <c r="C209" s="7">
        <f t="shared" si="29"/>
        <v>8500</v>
      </c>
      <c r="D209" s="7">
        <f>1000+100</f>
        <v>1100</v>
      </c>
      <c r="E209" s="7">
        <v>5000</v>
      </c>
      <c r="F209" s="7">
        <v>0</v>
      </c>
      <c r="G209" s="7">
        <v>600</v>
      </c>
      <c r="H209" s="7">
        <v>600</v>
      </c>
      <c r="I209" s="7">
        <v>600</v>
      </c>
      <c r="J209" s="7">
        <v>600</v>
      </c>
      <c r="K209" s="10"/>
      <c r="L209" s="4"/>
      <c r="M209" s="4"/>
    </row>
    <row r="210" spans="1:13" s="3" customFormat="1" ht="15">
      <c r="A210" s="8">
        <v>205</v>
      </c>
      <c r="B210" s="10" t="s">
        <v>5</v>
      </c>
      <c r="C210" s="7">
        <f t="shared" si="29"/>
        <v>0</v>
      </c>
      <c r="D210" s="7">
        <f>E210+F210+G210+H210+I210+J210+K210</f>
        <v>0</v>
      </c>
      <c r="E210" s="7">
        <f>F210+G210+H210+I210+J210+K210+L210</f>
        <v>0</v>
      </c>
      <c r="F210" s="7">
        <f aca="true" t="shared" si="30" ref="F210:G250">G210+H210+I210+J210+K210+L210+M210</f>
        <v>0</v>
      </c>
      <c r="G210" s="7">
        <f t="shared" si="30"/>
        <v>0</v>
      </c>
      <c r="H210" s="7">
        <f>I210+J210+K210+L210+M210+N210+O210</f>
        <v>0</v>
      </c>
      <c r="I210" s="7">
        <f>J210+K210+L210+M210+N210+O210+P210</f>
        <v>0</v>
      </c>
      <c r="J210" s="7">
        <f>K210+L210+M210+N210+O210+P210+Q210</f>
        <v>0</v>
      </c>
      <c r="K210" s="10"/>
      <c r="L210" s="4"/>
      <c r="M210" s="4"/>
    </row>
    <row r="211" spans="1:13" s="3" customFormat="1" ht="25.5">
      <c r="A211" s="8">
        <v>206</v>
      </c>
      <c r="B211" s="13" t="s">
        <v>273</v>
      </c>
      <c r="C211" s="7">
        <f>D211+E211+F211+G211+H211+I211+J211</f>
        <v>1550</v>
      </c>
      <c r="D211" s="7">
        <f>D213+D214+D215</f>
        <v>0</v>
      </c>
      <c r="E211" s="7">
        <f>E213+E214+E215</f>
        <v>0</v>
      </c>
      <c r="F211" s="7">
        <f>F213+F214+F215</f>
        <v>0</v>
      </c>
      <c r="G211" s="7">
        <f>G213+G214+G215</f>
        <v>350</v>
      </c>
      <c r="H211" s="7">
        <v>400</v>
      </c>
      <c r="I211" s="7">
        <v>400</v>
      </c>
      <c r="J211" s="7">
        <v>400</v>
      </c>
      <c r="K211" s="10"/>
      <c r="L211" s="4"/>
      <c r="M211" s="4"/>
    </row>
    <row r="212" spans="1:13" s="3" customFormat="1" ht="15">
      <c r="A212" s="8">
        <v>207</v>
      </c>
      <c r="B212" s="13" t="s">
        <v>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10"/>
      <c r="L212" s="4"/>
      <c r="M212" s="4"/>
    </row>
    <row r="213" spans="1:13" s="3" customFormat="1" ht="15">
      <c r="A213" s="8">
        <v>208</v>
      </c>
      <c r="B213" s="10" t="s">
        <v>3</v>
      </c>
      <c r="C213" s="7">
        <f t="shared" si="29"/>
        <v>0</v>
      </c>
      <c r="D213" s="7">
        <f>E213+F213+G213+H213+I213+J213+K213</f>
        <v>0</v>
      </c>
      <c r="E213" s="7">
        <f>F213+G213+H213+I213+J213+K213+L213</f>
        <v>0</v>
      </c>
      <c r="F213" s="7">
        <f t="shared" si="30"/>
        <v>0</v>
      </c>
      <c r="G213" s="7">
        <f t="shared" si="30"/>
        <v>0</v>
      </c>
      <c r="H213" s="7">
        <f>I213+J213+K213+L213+M213+N213+O213</f>
        <v>0</v>
      </c>
      <c r="I213" s="7">
        <f>J213+K213+L213+M213+N213+O213+P213</f>
        <v>0</v>
      </c>
      <c r="J213" s="7">
        <f>K213+L213+M213+N213+O213+P213+Q213</f>
        <v>0</v>
      </c>
      <c r="K213" s="10"/>
      <c r="L213" s="4"/>
      <c r="M213" s="4"/>
    </row>
    <row r="214" spans="1:13" s="3" customFormat="1" ht="15">
      <c r="A214" s="8">
        <v>209</v>
      </c>
      <c r="B214" s="10" t="s">
        <v>4</v>
      </c>
      <c r="C214" s="7">
        <f t="shared" si="29"/>
        <v>1550</v>
      </c>
      <c r="D214" s="7">
        <v>0</v>
      </c>
      <c r="E214" s="7">
        <v>0</v>
      </c>
      <c r="F214" s="7">
        <v>0</v>
      </c>
      <c r="G214" s="7">
        <v>350</v>
      </c>
      <c r="H214" s="7">
        <v>400</v>
      </c>
      <c r="I214" s="7">
        <v>400</v>
      </c>
      <c r="J214" s="7">
        <v>400</v>
      </c>
      <c r="K214" s="10"/>
      <c r="L214" s="4"/>
      <c r="M214" s="4"/>
    </row>
    <row r="215" spans="1:13" s="3" customFormat="1" ht="15">
      <c r="A215" s="8">
        <v>210</v>
      </c>
      <c r="B215" s="10" t="s">
        <v>5</v>
      </c>
      <c r="C215" s="7">
        <f t="shared" si="29"/>
        <v>0</v>
      </c>
      <c r="D215" s="7">
        <f>E215+F215+G215+H215+I215+J215+K215</f>
        <v>0</v>
      </c>
      <c r="E215" s="7">
        <f>F215+G215+H215+I215+J215+K215+L215</f>
        <v>0</v>
      </c>
      <c r="F215" s="7">
        <f t="shared" si="30"/>
        <v>0</v>
      </c>
      <c r="G215" s="7">
        <f t="shared" si="30"/>
        <v>0</v>
      </c>
      <c r="H215" s="7">
        <f>I215+J215+K215+L215+M215+N215+O215</f>
        <v>0</v>
      </c>
      <c r="I215" s="7">
        <f>J215+K215+L215+M215+N215+O215+P215</f>
        <v>0</v>
      </c>
      <c r="J215" s="7">
        <f>K215+L215+M215+N215+O215+P215+Q215</f>
        <v>0</v>
      </c>
      <c r="K215" s="10"/>
      <c r="L215" s="4"/>
      <c r="M215" s="4"/>
    </row>
    <row r="216" spans="1:13" s="3" customFormat="1" ht="29.25" customHeight="1">
      <c r="A216" s="8">
        <v>211</v>
      </c>
      <c r="B216" s="13" t="s">
        <v>235</v>
      </c>
      <c r="C216" s="7">
        <f t="shared" si="29"/>
        <v>2400</v>
      </c>
      <c r="D216" s="7">
        <f>D219+D218+D220</f>
        <v>0</v>
      </c>
      <c r="E216" s="7">
        <f>E218+E219+E220</f>
        <v>0</v>
      </c>
      <c r="F216" s="7">
        <f>F218+F219+F220</f>
        <v>0</v>
      </c>
      <c r="G216" s="7">
        <f>G218+G219+G220</f>
        <v>600</v>
      </c>
      <c r="H216" s="7">
        <v>600</v>
      </c>
      <c r="I216" s="7">
        <v>600</v>
      </c>
      <c r="J216" s="7">
        <v>600</v>
      </c>
      <c r="K216" s="10"/>
      <c r="L216" s="4"/>
      <c r="M216" s="4"/>
    </row>
    <row r="217" spans="1:13" s="3" customFormat="1" ht="15" customHeight="1">
      <c r="A217" s="8">
        <v>212</v>
      </c>
      <c r="B217" s="13" t="s">
        <v>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10"/>
      <c r="L217" s="4"/>
      <c r="M217" s="4"/>
    </row>
    <row r="218" spans="1:13" s="3" customFormat="1" ht="15">
      <c r="A218" s="8">
        <v>213</v>
      </c>
      <c r="B218" s="10" t="s">
        <v>3</v>
      </c>
      <c r="C218" s="7">
        <f t="shared" si="29"/>
        <v>0</v>
      </c>
      <c r="D218" s="7">
        <f>E218+F218+G218+H218+I218+J218+K218</f>
        <v>0</v>
      </c>
      <c r="E218" s="7">
        <f>F218+G218+H218+I218+J218+K218+L218</f>
        <v>0</v>
      </c>
      <c r="F218" s="7">
        <f t="shared" si="30"/>
        <v>0</v>
      </c>
      <c r="G218" s="7">
        <f t="shared" si="30"/>
        <v>0</v>
      </c>
      <c r="H218" s="7">
        <f>I218+J218+K218+L218+M218+N218+O218</f>
        <v>0</v>
      </c>
      <c r="I218" s="7">
        <f>J218+K218+L218+M218+N218+O218+P218</f>
        <v>0</v>
      </c>
      <c r="J218" s="7">
        <f>K218+L218+M218+N218+O218+P218+Q218</f>
        <v>0</v>
      </c>
      <c r="K218" s="10"/>
      <c r="L218" s="4"/>
      <c r="M218" s="4"/>
    </row>
    <row r="219" spans="1:13" s="3" customFormat="1" ht="15">
      <c r="A219" s="8">
        <v>214</v>
      </c>
      <c r="B219" s="10" t="s">
        <v>4</v>
      </c>
      <c r="C219" s="7">
        <f t="shared" si="29"/>
        <v>2400</v>
      </c>
      <c r="D219" s="7">
        <v>0</v>
      </c>
      <c r="E219" s="7">
        <v>0</v>
      </c>
      <c r="F219" s="7">
        <v>0</v>
      </c>
      <c r="G219" s="7">
        <v>600</v>
      </c>
      <c r="H219" s="7">
        <v>600</v>
      </c>
      <c r="I219" s="7">
        <v>600</v>
      </c>
      <c r="J219" s="7">
        <v>600</v>
      </c>
      <c r="K219" s="10"/>
      <c r="L219" s="4"/>
      <c r="M219" s="4"/>
    </row>
    <row r="220" spans="1:13" s="3" customFormat="1" ht="15">
      <c r="A220" s="8">
        <v>215</v>
      </c>
      <c r="B220" s="10" t="s">
        <v>5</v>
      </c>
      <c r="C220" s="7">
        <f t="shared" si="29"/>
        <v>0</v>
      </c>
      <c r="D220" s="7">
        <f>E220+F220+G220+H220+I220+J220+K220</f>
        <v>0</v>
      </c>
      <c r="E220" s="7">
        <f>F220+G220+H220+I220+J220+K220+L220</f>
        <v>0</v>
      </c>
      <c r="F220" s="7">
        <f t="shared" si="30"/>
        <v>0</v>
      </c>
      <c r="G220" s="7">
        <f t="shared" si="30"/>
        <v>0</v>
      </c>
      <c r="H220" s="7">
        <f>I220+J220+K220+L220+M220+N220+O220</f>
        <v>0</v>
      </c>
      <c r="I220" s="7">
        <f>J220+K220+L220+M220+N220+O220+P220</f>
        <v>0</v>
      </c>
      <c r="J220" s="7">
        <f>K220+L220+M220+N220+O220+P220+Q220</f>
        <v>0</v>
      </c>
      <c r="K220" s="10"/>
      <c r="L220" s="4"/>
      <c r="M220" s="4"/>
    </row>
    <row r="221" spans="1:13" s="3" customFormat="1" ht="25.5">
      <c r="A221" s="8">
        <v>216</v>
      </c>
      <c r="B221" s="13" t="s">
        <v>201</v>
      </c>
      <c r="C221" s="7">
        <f t="shared" si="29"/>
        <v>900</v>
      </c>
      <c r="D221" s="7">
        <v>0</v>
      </c>
      <c r="E221" s="7">
        <v>0</v>
      </c>
      <c r="F221" s="7">
        <v>0</v>
      </c>
      <c r="G221" s="7">
        <v>0</v>
      </c>
      <c r="H221" s="7">
        <f>H223+H224+H225</f>
        <v>300</v>
      </c>
      <c r="I221" s="7">
        <f>I223+I224+I225</f>
        <v>300</v>
      </c>
      <c r="J221" s="7">
        <f>J223+J224+J225</f>
        <v>300</v>
      </c>
      <c r="K221" s="10"/>
      <c r="L221" s="4"/>
      <c r="M221" s="4"/>
    </row>
    <row r="222" spans="1:13" s="3" customFormat="1" ht="15">
      <c r="A222" s="8">
        <v>217</v>
      </c>
      <c r="B222" s="13" t="s">
        <v>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10"/>
      <c r="L222" s="4"/>
      <c r="M222" s="4"/>
    </row>
    <row r="223" spans="1:13" s="3" customFormat="1" ht="15">
      <c r="A223" s="8">
        <v>218</v>
      </c>
      <c r="B223" s="10" t="s">
        <v>3</v>
      </c>
      <c r="C223" s="7">
        <f t="shared" si="29"/>
        <v>0</v>
      </c>
      <c r="D223" s="7">
        <f>E223+F223+G223+H223+I223+J223+K223</f>
        <v>0</v>
      </c>
      <c r="E223" s="7">
        <f>F223+G223+H223+I223+J223+K223+L223</f>
        <v>0</v>
      </c>
      <c r="F223" s="7">
        <f t="shared" si="30"/>
        <v>0</v>
      </c>
      <c r="G223" s="7">
        <f t="shared" si="30"/>
        <v>0</v>
      </c>
      <c r="H223" s="7">
        <f>I223+J223+K223+L223+M223+N223+O223</f>
        <v>0</v>
      </c>
      <c r="I223" s="7">
        <f>J223+K223+L223+M223+N223+O223+P223</f>
        <v>0</v>
      </c>
      <c r="J223" s="7">
        <f>K223+L223+M223+N223+O223+P223+Q223</f>
        <v>0</v>
      </c>
      <c r="K223" s="10"/>
      <c r="L223" s="4"/>
      <c r="M223" s="4"/>
    </row>
    <row r="224" spans="1:13" s="3" customFormat="1" ht="15">
      <c r="A224" s="8">
        <v>219</v>
      </c>
      <c r="B224" s="10" t="s">
        <v>4</v>
      </c>
      <c r="C224" s="7">
        <f t="shared" si="29"/>
        <v>900</v>
      </c>
      <c r="D224" s="7">
        <v>0</v>
      </c>
      <c r="E224" s="7">
        <v>0</v>
      </c>
      <c r="F224" s="7">
        <v>0</v>
      </c>
      <c r="G224" s="7">
        <v>0</v>
      </c>
      <c r="H224" s="7">
        <v>300</v>
      </c>
      <c r="I224" s="7">
        <v>300</v>
      </c>
      <c r="J224" s="7">
        <v>300</v>
      </c>
      <c r="K224" s="10"/>
      <c r="L224" s="4"/>
      <c r="M224" s="4"/>
    </row>
    <row r="225" spans="1:13" s="3" customFormat="1" ht="15">
      <c r="A225" s="8">
        <v>220</v>
      </c>
      <c r="B225" s="10" t="s">
        <v>5</v>
      </c>
      <c r="C225" s="7">
        <f t="shared" si="29"/>
        <v>0</v>
      </c>
      <c r="D225" s="7">
        <f>E225+F225+G225+H225+I225+J225+K225</f>
        <v>0</v>
      </c>
      <c r="E225" s="7">
        <f>F225+G225+H225+I225+J225+K225+L225</f>
        <v>0</v>
      </c>
      <c r="F225" s="7">
        <f t="shared" si="30"/>
        <v>0</v>
      </c>
      <c r="G225" s="7">
        <f t="shared" si="30"/>
        <v>0</v>
      </c>
      <c r="H225" s="7">
        <f>I225+J225+K225+L225+M225+N225+O225</f>
        <v>0</v>
      </c>
      <c r="I225" s="7">
        <f>J225+K225+L225+M225+N225+O225+P225</f>
        <v>0</v>
      </c>
      <c r="J225" s="7">
        <f>K225+L225+M225+N225+O225+P225+Q225</f>
        <v>0</v>
      </c>
      <c r="K225" s="10"/>
      <c r="L225" s="4"/>
      <c r="M225" s="4"/>
    </row>
    <row r="226" spans="1:13" s="3" customFormat="1" ht="30.75" customHeight="1">
      <c r="A226" s="8">
        <v>221</v>
      </c>
      <c r="B226" s="13" t="s">
        <v>269</v>
      </c>
      <c r="C226" s="7">
        <f t="shared" si="29"/>
        <v>1200</v>
      </c>
      <c r="D226" s="7">
        <v>0</v>
      </c>
      <c r="E226" s="7">
        <v>0</v>
      </c>
      <c r="F226" s="7">
        <v>0</v>
      </c>
      <c r="G226" s="7">
        <v>0</v>
      </c>
      <c r="H226" s="7">
        <f>H228+H229+H230</f>
        <v>400</v>
      </c>
      <c r="I226" s="7">
        <f>I228+I229+I230</f>
        <v>400</v>
      </c>
      <c r="J226" s="7">
        <f>J228+J229+J230</f>
        <v>400</v>
      </c>
      <c r="K226" s="10"/>
      <c r="L226" s="4"/>
      <c r="M226" s="4"/>
    </row>
    <row r="227" spans="1:13" s="3" customFormat="1" ht="15">
      <c r="A227" s="8">
        <v>222</v>
      </c>
      <c r="B227" s="13" t="s">
        <v>2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10"/>
      <c r="L227" s="4"/>
      <c r="M227" s="4"/>
    </row>
    <row r="228" spans="1:13" s="3" customFormat="1" ht="15">
      <c r="A228" s="8">
        <v>223</v>
      </c>
      <c r="B228" s="10" t="s">
        <v>3</v>
      </c>
      <c r="C228" s="7">
        <f t="shared" si="29"/>
        <v>0</v>
      </c>
      <c r="D228" s="7">
        <f>E228+F228+G228+H228+I228+J228+K228</f>
        <v>0</v>
      </c>
      <c r="E228" s="7">
        <f>F228+G228+H228+I228+J228+K228+L228</f>
        <v>0</v>
      </c>
      <c r="F228" s="7">
        <f t="shared" si="30"/>
        <v>0</v>
      </c>
      <c r="G228" s="7">
        <f t="shared" si="30"/>
        <v>0</v>
      </c>
      <c r="H228" s="7">
        <f>I228+J228+K228+L228+M228+N228+O228</f>
        <v>0</v>
      </c>
      <c r="I228" s="7">
        <f>J228+K228+L228+M228+N228+O228+P228</f>
        <v>0</v>
      </c>
      <c r="J228" s="7">
        <f>K228+L228+M228+N228+O228+P228+Q228</f>
        <v>0</v>
      </c>
      <c r="K228" s="10"/>
      <c r="L228" s="4"/>
      <c r="M228" s="4"/>
    </row>
    <row r="229" spans="1:13" s="3" customFormat="1" ht="15">
      <c r="A229" s="8">
        <v>224</v>
      </c>
      <c r="B229" s="10" t="s">
        <v>4</v>
      </c>
      <c r="C229" s="7">
        <f t="shared" si="29"/>
        <v>1200</v>
      </c>
      <c r="D229" s="7">
        <v>0</v>
      </c>
      <c r="E229" s="7">
        <v>0</v>
      </c>
      <c r="F229" s="7">
        <v>0</v>
      </c>
      <c r="G229" s="7">
        <v>0</v>
      </c>
      <c r="H229" s="7">
        <v>400</v>
      </c>
      <c r="I229" s="7">
        <v>400</v>
      </c>
      <c r="J229" s="7">
        <v>400</v>
      </c>
      <c r="K229" s="10"/>
      <c r="L229" s="4"/>
      <c r="M229" s="4"/>
    </row>
    <row r="230" spans="1:13" s="3" customFormat="1" ht="15">
      <c r="A230" s="8">
        <v>225</v>
      </c>
      <c r="B230" s="10" t="s">
        <v>5</v>
      </c>
      <c r="C230" s="7">
        <f t="shared" si="29"/>
        <v>0</v>
      </c>
      <c r="D230" s="7">
        <f>E230+F230+G230+H230+I230+J230+K230</f>
        <v>0</v>
      </c>
      <c r="E230" s="7">
        <f>F230+G230+H230+I230+J230+K230+L230</f>
        <v>0</v>
      </c>
      <c r="F230" s="7">
        <f t="shared" si="30"/>
        <v>0</v>
      </c>
      <c r="G230" s="7">
        <f t="shared" si="30"/>
        <v>0</v>
      </c>
      <c r="H230" s="7">
        <f>I230+J230+K230+L230+M230+N230+O230</f>
        <v>0</v>
      </c>
      <c r="I230" s="7">
        <f>J230+K230+L230+M230+N230+O230+P230</f>
        <v>0</v>
      </c>
      <c r="J230" s="7">
        <f>K230+L230+M230+N230+O230+P230+Q230</f>
        <v>0</v>
      </c>
      <c r="K230" s="10"/>
      <c r="L230" s="4"/>
      <c r="M230" s="4"/>
    </row>
    <row r="231" spans="1:13" s="3" customFormat="1" ht="15.75" customHeight="1">
      <c r="A231" s="8">
        <v>226</v>
      </c>
      <c r="B231" s="13" t="s">
        <v>202</v>
      </c>
      <c r="C231" s="7">
        <f t="shared" si="29"/>
        <v>1050</v>
      </c>
      <c r="D231" s="7">
        <v>0</v>
      </c>
      <c r="E231" s="7">
        <v>0</v>
      </c>
      <c r="F231" s="7">
        <v>0</v>
      </c>
      <c r="G231" s="7">
        <v>0</v>
      </c>
      <c r="H231" s="7">
        <f>H233+H234+H235</f>
        <v>350</v>
      </c>
      <c r="I231" s="7">
        <f>I233+I234+I235</f>
        <v>350</v>
      </c>
      <c r="J231" s="7">
        <f>J233+J234+J235</f>
        <v>350</v>
      </c>
      <c r="K231" s="10"/>
      <c r="L231" s="4"/>
      <c r="M231" s="4"/>
    </row>
    <row r="232" spans="1:13" s="3" customFormat="1" ht="15.75" customHeight="1">
      <c r="A232" s="8">
        <v>227</v>
      </c>
      <c r="B232" s="13" t="s">
        <v>2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10"/>
      <c r="L232" s="4"/>
      <c r="M232" s="4"/>
    </row>
    <row r="233" spans="1:13" s="3" customFormat="1" ht="15">
      <c r="A233" s="8">
        <v>228</v>
      </c>
      <c r="B233" s="10" t="s">
        <v>3</v>
      </c>
      <c r="C233" s="7">
        <f t="shared" si="29"/>
        <v>0</v>
      </c>
      <c r="D233" s="7">
        <f>E233+F233+G233+H233+I233+J233+K233</f>
        <v>0</v>
      </c>
      <c r="E233" s="7">
        <f>F233+G233+H233+I233+J233+K233+L233</f>
        <v>0</v>
      </c>
      <c r="F233" s="7">
        <f t="shared" si="30"/>
        <v>0</v>
      </c>
      <c r="G233" s="7">
        <f t="shared" si="30"/>
        <v>0</v>
      </c>
      <c r="H233" s="7">
        <f>I233+J233+K233+L233+M233+N233+O233</f>
        <v>0</v>
      </c>
      <c r="I233" s="7">
        <f>J233+K233+L233+M233+N233+O233+P233</f>
        <v>0</v>
      </c>
      <c r="J233" s="7">
        <f>K233+L233+M233+N233+O233+P233+Q233</f>
        <v>0</v>
      </c>
      <c r="K233" s="10"/>
      <c r="L233" s="4"/>
      <c r="M233" s="4"/>
    </row>
    <row r="234" spans="1:13" s="3" customFormat="1" ht="15">
      <c r="A234" s="8">
        <v>229</v>
      </c>
      <c r="B234" s="10" t="s">
        <v>4</v>
      </c>
      <c r="C234" s="7">
        <f t="shared" si="29"/>
        <v>1050</v>
      </c>
      <c r="D234" s="7">
        <v>0</v>
      </c>
      <c r="E234" s="7">
        <v>0</v>
      </c>
      <c r="F234" s="7">
        <v>0</v>
      </c>
      <c r="G234" s="7">
        <v>0</v>
      </c>
      <c r="H234" s="7">
        <v>350</v>
      </c>
      <c r="I234" s="7">
        <v>350</v>
      </c>
      <c r="J234" s="7">
        <v>350</v>
      </c>
      <c r="K234" s="10"/>
      <c r="L234" s="4"/>
      <c r="M234" s="4"/>
    </row>
    <row r="235" spans="1:13" s="3" customFormat="1" ht="15">
      <c r="A235" s="8">
        <v>230</v>
      </c>
      <c r="B235" s="10" t="s">
        <v>5</v>
      </c>
      <c r="C235" s="7">
        <f t="shared" si="29"/>
        <v>0</v>
      </c>
      <c r="D235" s="7">
        <f>E235+F235+G235+H235+I235+J235+K235</f>
        <v>0</v>
      </c>
      <c r="E235" s="7">
        <f>F235+G235+H235+I235+J235+K235+L235</f>
        <v>0</v>
      </c>
      <c r="F235" s="7">
        <f t="shared" si="30"/>
        <v>0</v>
      </c>
      <c r="G235" s="7">
        <f t="shared" si="30"/>
        <v>0</v>
      </c>
      <c r="H235" s="7">
        <f>I235+J235+K235+L235+M235+N235+O235</f>
        <v>0</v>
      </c>
      <c r="I235" s="7">
        <f>J235+K235+L235+M235+N235+O235+P235</f>
        <v>0</v>
      </c>
      <c r="J235" s="7">
        <f>K235+L235+M235+N235+O235+P235+Q235</f>
        <v>0</v>
      </c>
      <c r="K235" s="10"/>
      <c r="L235" s="4"/>
      <c r="M235" s="4"/>
    </row>
    <row r="236" spans="1:13" s="3" customFormat="1" ht="25.5">
      <c r="A236" s="8">
        <v>231</v>
      </c>
      <c r="B236" s="13" t="s">
        <v>221</v>
      </c>
      <c r="C236" s="7">
        <f t="shared" si="29"/>
        <v>0</v>
      </c>
      <c r="D236" s="7">
        <f>D238+D239+D240</f>
        <v>0</v>
      </c>
      <c r="E236" s="7">
        <f>F236+G236+H236+I236+J236+K236+L236</f>
        <v>0</v>
      </c>
      <c r="F236" s="7">
        <f t="shared" si="30"/>
        <v>0</v>
      </c>
      <c r="G236" s="7">
        <f t="shared" si="30"/>
        <v>0</v>
      </c>
      <c r="H236" s="7">
        <f>I236+J236+K236+L236+M236+N236+O236</f>
        <v>0</v>
      </c>
      <c r="I236" s="7">
        <f>J236+K236+L236+M236+N236+O236+P236</f>
        <v>0</v>
      </c>
      <c r="J236" s="7">
        <f>K236+L236+M236+N236+O236+P236+Q236</f>
        <v>0</v>
      </c>
      <c r="K236" s="10"/>
      <c r="L236" s="4"/>
      <c r="M236" s="4"/>
    </row>
    <row r="237" spans="1:13" s="3" customFormat="1" ht="15">
      <c r="A237" s="8">
        <v>232</v>
      </c>
      <c r="B237" s="13" t="s">
        <v>2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10"/>
      <c r="L237" s="4"/>
      <c r="M237" s="4"/>
    </row>
    <row r="238" spans="1:13" s="3" customFormat="1" ht="15">
      <c r="A238" s="8">
        <v>233</v>
      </c>
      <c r="B238" s="10" t="s">
        <v>3</v>
      </c>
      <c r="C238" s="7">
        <f t="shared" si="29"/>
        <v>0</v>
      </c>
      <c r="D238" s="7">
        <f>E238+F238+G238+H238+I238+J238+K238</f>
        <v>0</v>
      </c>
      <c r="E238" s="7">
        <f>F238+G238+H238+I238+J238+K238+L238</f>
        <v>0</v>
      </c>
      <c r="F238" s="7">
        <f t="shared" si="30"/>
        <v>0</v>
      </c>
      <c r="G238" s="7">
        <f t="shared" si="30"/>
        <v>0</v>
      </c>
      <c r="H238" s="7">
        <f>I238+J238+K238+L238+M238+N238+O238</f>
        <v>0</v>
      </c>
      <c r="I238" s="7">
        <f>J238+K238+L238+M238+N238+O238+P238</f>
        <v>0</v>
      </c>
      <c r="J238" s="7">
        <f>K238+L238+M238+N238+O238+P238+Q238</f>
        <v>0</v>
      </c>
      <c r="K238" s="10"/>
      <c r="L238" s="4"/>
      <c r="M238" s="4"/>
    </row>
    <row r="239" spans="1:13" s="3" customFormat="1" ht="15">
      <c r="A239" s="8">
        <v>234</v>
      </c>
      <c r="B239" s="10" t="s">
        <v>4</v>
      </c>
      <c r="C239" s="7">
        <f t="shared" si="29"/>
        <v>0</v>
      </c>
      <c r="D239" s="7">
        <v>0</v>
      </c>
      <c r="E239" s="7">
        <f>F239+G239+H239+I239+J239+K239+L239</f>
        <v>0</v>
      </c>
      <c r="F239" s="7">
        <f t="shared" si="30"/>
        <v>0</v>
      </c>
      <c r="G239" s="7">
        <f t="shared" si="30"/>
        <v>0</v>
      </c>
      <c r="H239" s="7">
        <f>I239+J239+K239+L239+M239+N239+O239</f>
        <v>0</v>
      </c>
      <c r="I239" s="7">
        <f>J239+K239+L239+M239+N239+O239+P239</f>
        <v>0</v>
      </c>
      <c r="J239" s="7">
        <f>K239+L239+M239+N239+O239+P239+Q239</f>
        <v>0</v>
      </c>
      <c r="K239" s="10"/>
      <c r="L239" s="4"/>
      <c r="M239" s="4"/>
    </row>
    <row r="240" spans="1:13" s="3" customFormat="1" ht="15">
      <c r="A240" s="8">
        <v>235</v>
      </c>
      <c r="B240" s="10" t="s">
        <v>5</v>
      </c>
      <c r="C240" s="7">
        <f t="shared" si="29"/>
        <v>0</v>
      </c>
      <c r="D240" s="7">
        <f>E240+F240+G240+H240+I240+J240+K240</f>
        <v>0</v>
      </c>
      <c r="E240" s="7">
        <f>F240+G240+H240+I240+J240+K240+L240</f>
        <v>0</v>
      </c>
      <c r="F240" s="7">
        <f t="shared" si="30"/>
        <v>0</v>
      </c>
      <c r="G240" s="7">
        <f t="shared" si="30"/>
        <v>0</v>
      </c>
      <c r="H240" s="7">
        <f>I240+J240+K240+L240+M240+N240+O240</f>
        <v>0</v>
      </c>
      <c r="I240" s="7">
        <f>J240+K240+L240+M240+N240+O240+P240</f>
        <v>0</v>
      </c>
      <c r="J240" s="7">
        <f>K240+L240+M240+N240+O240+P240+Q240</f>
        <v>0</v>
      </c>
      <c r="K240" s="10"/>
      <c r="L240" s="4"/>
      <c r="M240" s="4"/>
    </row>
    <row r="241" spans="1:13" s="3" customFormat="1" ht="25.5">
      <c r="A241" s="8">
        <v>236</v>
      </c>
      <c r="B241" s="13" t="s">
        <v>222</v>
      </c>
      <c r="C241" s="7">
        <f t="shared" si="29"/>
        <v>0</v>
      </c>
      <c r="D241" s="7">
        <f>D243+D244+D245</f>
        <v>0</v>
      </c>
      <c r="E241" s="7">
        <f>F241+G241+H241+I241+J241+K241+L241</f>
        <v>0</v>
      </c>
      <c r="F241" s="7">
        <f t="shared" si="30"/>
        <v>0</v>
      </c>
      <c r="G241" s="7">
        <f t="shared" si="30"/>
        <v>0</v>
      </c>
      <c r="H241" s="7">
        <f>I241+J241+K241+L241+M241+N241+O241</f>
        <v>0</v>
      </c>
      <c r="I241" s="7">
        <f>J241+K241+L241+M241+N241+O241+P241</f>
        <v>0</v>
      </c>
      <c r="J241" s="7">
        <f>K241+L241+M241+N241+O241+P241+Q241</f>
        <v>0</v>
      </c>
      <c r="K241" s="10"/>
      <c r="L241" s="4"/>
      <c r="M241" s="4"/>
    </row>
    <row r="242" spans="1:13" s="3" customFormat="1" ht="15">
      <c r="A242" s="8">
        <v>237</v>
      </c>
      <c r="B242" s="13" t="s">
        <v>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10"/>
      <c r="L242" s="4"/>
      <c r="M242" s="4"/>
    </row>
    <row r="243" spans="1:13" s="3" customFormat="1" ht="15">
      <c r="A243" s="8">
        <v>238</v>
      </c>
      <c r="B243" s="10" t="s">
        <v>3</v>
      </c>
      <c r="C243" s="7">
        <f t="shared" si="29"/>
        <v>0</v>
      </c>
      <c r="D243" s="7">
        <f>E243+F243+G243+H243+I243+J243+K243</f>
        <v>0</v>
      </c>
      <c r="E243" s="7">
        <f>F243+G243+H243+I243+J243+K243+L243</f>
        <v>0</v>
      </c>
      <c r="F243" s="7">
        <f t="shared" si="30"/>
        <v>0</v>
      </c>
      <c r="G243" s="7">
        <f t="shared" si="30"/>
        <v>0</v>
      </c>
      <c r="H243" s="7">
        <f>I243+J243+K243+L243+M243+N243+O243</f>
        <v>0</v>
      </c>
      <c r="I243" s="7">
        <f>J243+K243+L243+M243+N243+O243+P243</f>
        <v>0</v>
      </c>
      <c r="J243" s="7">
        <f>K243+L243+M243+N243+O243+P243+Q243</f>
        <v>0</v>
      </c>
      <c r="K243" s="10"/>
      <c r="L243" s="4"/>
      <c r="M243" s="4"/>
    </row>
    <row r="244" spans="1:13" s="3" customFormat="1" ht="15">
      <c r="A244" s="8">
        <v>239</v>
      </c>
      <c r="B244" s="10" t="s">
        <v>4</v>
      </c>
      <c r="C244" s="7">
        <f t="shared" si="29"/>
        <v>0</v>
      </c>
      <c r="D244" s="7">
        <v>0</v>
      </c>
      <c r="E244" s="7">
        <f>F244+G244+H244+I244+J244+K244+L244</f>
        <v>0</v>
      </c>
      <c r="F244" s="7">
        <f t="shared" si="30"/>
        <v>0</v>
      </c>
      <c r="G244" s="7">
        <f t="shared" si="30"/>
        <v>0</v>
      </c>
      <c r="H244" s="7">
        <f>I244+J244+K244+L244+M244+N244+O244</f>
        <v>0</v>
      </c>
      <c r="I244" s="7">
        <f>J244+K244+L244+M244+N244+O244+P244</f>
        <v>0</v>
      </c>
      <c r="J244" s="7">
        <f>K244+L244+M244+N244+O244+P244+Q244</f>
        <v>0</v>
      </c>
      <c r="K244" s="10"/>
      <c r="L244" s="4"/>
      <c r="M244" s="4"/>
    </row>
    <row r="245" spans="1:13" s="3" customFormat="1" ht="15">
      <c r="A245" s="8">
        <v>240</v>
      </c>
      <c r="B245" s="10" t="s">
        <v>5</v>
      </c>
      <c r="C245" s="7">
        <f t="shared" si="29"/>
        <v>0</v>
      </c>
      <c r="D245" s="7">
        <f>E245+F245+G245+H245+I245+J245+K245</f>
        <v>0</v>
      </c>
      <c r="E245" s="7">
        <f>F245+G245+H245+I245+J245+K245+L245</f>
        <v>0</v>
      </c>
      <c r="F245" s="7">
        <f t="shared" si="30"/>
        <v>0</v>
      </c>
      <c r="G245" s="7">
        <f t="shared" si="30"/>
        <v>0</v>
      </c>
      <c r="H245" s="7">
        <f>I245+J245+K245+L245+M245+N245+O245</f>
        <v>0</v>
      </c>
      <c r="I245" s="7">
        <f>J245+K245+L245+M245+N245+O245+P245</f>
        <v>0</v>
      </c>
      <c r="J245" s="7">
        <f>K245+L245+M245+N245+O245+P245+Q245</f>
        <v>0</v>
      </c>
      <c r="K245" s="10"/>
      <c r="L245" s="4"/>
      <c r="M245" s="4"/>
    </row>
    <row r="246" spans="1:13" s="3" customFormat="1" ht="25.5">
      <c r="A246" s="8">
        <v>241</v>
      </c>
      <c r="B246" s="13" t="s">
        <v>303</v>
      </c>
      <c r="C246" s="7">
        <f t="shared" si="29"/>
        <v>146089.4</v>
      </c>
      <c r="D246" s="7">
        <f>D248+D249+D250</f>
        <v>54471.5</v>
      </c>
      <c r="E246" s="7">
        <f>E248+E249+E250</f>
        <v>34363</v>
      </c>
      <c r="F246" s="7">
        <f>F248+F249+F250</f>
        <v>23826.4</v>
      </c>
      <c r="G246" s="7">
        <f>G247+G248+G249+G250</f>
        <v>16014.4</v>
      </c>
      <c r="H246" s="7">
        <f>H247+H248+H249+H250</f>
        <v>17414.1</v>
      </c>
      <c r="I246" s="7">
        <f>I247+I248+I249+I250</f>
        <v>0</v>
      </c>
      <c r="J246" s="7">
        <f>J247+J248+J249+J250</f>
        <v>0</v>
      </c>
      <c r="K246" s="10"/>
      <c r="L246" s="4"/>
      <c r="M246" s="4"/>
    </row>
    <row r="247" spans="1:13" s="3" customFormat="1" ht="15">
      <c r="A247" s="8">
        <v>242</v>
      </c>
      <c r="B247" s="13" t="s">
        <v>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10"/>
      <c r="L247" s="4"/>
      <c r="M247" s="4"/>
    </row>
    <row r="248" spans="1:13" s="3" customFormat="1" ht="15">
      <c r="A248" s="8">
        <v>243</v>
      </c>
      <c r="B248" s="10" t="s">
        <v>3</v>
      </c>
      <c r="C248" s="7">
        <f t="shared" si="29"/>
        <v>0</v>
      </c>
      <c r="D248" s="7">
        <f>E248+F248+G248+H248+I248+J248+K248</f>
        <v>0</v>
      </c>
      <c r="E248" s="7">
        <f>F248+G248+H248+I248+J248+K248+L248</f>
        <v>0</v>
      </c>
      <c r="F248" s="7">
        <f t="shared" si="30"/>
        <v>0</v>
      </c>
      <c r="G248" s="7">
        <f t="shared" si="30"/>
        <v>0</v>
      </c>
      <c r="H248" s="7">
        <f>I248+J248+K248+L248+M248+N248+O248</f>
        <v>0</v>
      </c>
      <c r="I248" s="7">
        <f>J248+K248+L248+M248+N248+O248+P248</f>
        <v>0</v>
      </c>
      <c r="J248" s="7">
        <f>K248+L248+M248+N248+O248+P248+Q248</f>
        <v>0</v>
      </c>
      <c r="K248" s="10"/>
      <c r="L248" s="4"/>
      <c r="M248" s="4"/>
    </row>
    <row r="249" spans="1:13" s="3" customFormat="1" ht="15">
      <c r="A249" s="8">
        <v>244</v>
      </c>
      <c r="B249" s="10" t="s">
        <v>4</v>
      </c>
      <c r="C249" s="7">
        <f t="shared" si="29"/>
        <v>146089.4</v>
      </c>
      <c r="D249" s="7">
        <f>26676.5+27795</f>
        <v>54471.5</v>
      </c>
      <c r="E249" s="7">
        <v>34363</v>
      </c>
      <c r="F249" s="7">
        <f>16014.4+7812</f>
        <v>23826.4</v>
      </c>
      <c r="G249" s="7">
        <f>16014.4</f>
        <v>16014.4</v>
      </c>
      <c r="H249" s="7">
        <v>17414.1</v>
      </c>
      <c r="I249" s="7">
        <v>0</v>
      </c>
      <c r="J249" s="7">
        <f>K249+L249+M249+N249+O249+P249+Q249</f>
        <v>0</v>
      </c>
      <c r="K249" s="10"/>
      <c r="L249" s="4"/>
      <c r="M249" s="4"/>
    </row>
    <row r="250" spans="1:13" s="3" customFormat="1" ht="15">
      <c r="A250" s="8">
        <v>245</v>
      </c>
      <c r="B250" s="10" t="s">
        <v>23</v>
      </c>
      <c r="C250" s="7">
        <f t="shared" si="29"/>
        <v>0</v>
      </c>
      <c r="D250" s="7">
        <f>E250+F250+G250+H250+I250+J250+K250</f>
        <v>0</v>
      </c>
      <c r="E250" s="7">
        <f>F250+G250+H250+I250+J250+K250+L250</f>
        <v>0</v>
      </c>
      <c r="F250" s="7">
        <f t="shared" si="30"/>
        <v>0</v>
      </c>
      <c r="G250" s="7">
        <f t="shared" si="30"/>
        <v>0</v>
      </c>
      <c r="H250" s="7">
        <f>I250+J250+K250+L250+M250+N250+O250</f>
        <v>0</v>
      </c>
      <c r="I250" s="7">
        <f>J250+K250+L250+M250+N250+O250+P250</f>
        <v>0</v>
      </c>
      <c r="J250" s="7">
        <f>K250+L250+M250+N250+O250+P250+Q250</f>
        <v>0</v>
      </c>
      <c r="K250" s="10"/>
      <c r="L250" s="4"/>
      <c r="M250" s="4"/>
    </row>
    <row r="251" spans="1:11" ht="40.5">
      <c r="A251" s="8">
        <v>246</v>
      </c>
      <c r="B251" s="12" t="s">
        <v>223</v>
      </c>
      <c r="C251" s="9">
        <f t="shared" si="29"/>
        <v>566.8000000000001</v>
      </c>
      <c r="D251" s="9">
        <f>D253+D254+D255</f>
        <v>150</v>
      </c>
      <c r="E251" s="9">
        <f>E253+E254+E255</f>
        <v>0</v>
      </c>
      <c r="F251" s="9">
        <f>F253+F254+F255</f>
        <v>100</v>
      </c>
      <c r="G251" s="9">
        <f>G253+G254+G255</f>
        <v>300</v>
      </c>
      <c r="H251" s="9">
        <f>I251+J251+K251+L251+M251+N251+O251</f>
        <v>11.2</v>
      </c>
      <c r="I251" s="9">
        <f aca="true" t="shared" si="31" ref="I251:I271">J251+K251+L251+M251+N251+O251+P251</f>
        <v>5.6</v>
      </c>
      <c r="J251" s="9">
        <v>0</v>
      </c>
      <c r="K251" s="10">
        <v>5.6</v>
      </c>
    </row>
    <row r="252" spans="1:11" ht="15">
      <c r="A252" s="8">
        <v>247</v>
      </c>
      <c r="B252" s="10" t="s">
        <v>2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10"/>
    </row>
    <row r="253" spans="1:11" ht="15">
      <c r="A253" s="8">
        <v>248</v>
      </c>
      <c r="B253" s="10" t="s">
        <v>3</v>
      </c>
      <c r="C253" s="7">
        <f t="shared" si="29"/>
        <v>0</v>
      </c>
      <c r="D253" s="7">
        <f>E253+F253+G253+H253+I253+J253+K253</f>
        <v>0</v>
      </c>
      <c r="E253" s="7">
        <f>F253+G253+H253+I253+J253+K253+L253</f>
        <v>0</v>
      </c>
      <c r="F253" s="7">
        <f>G253+H253+I253+J253+K253+L253+M253</f>
        <v>0</v>
      </c>
      <c r="G253" s="7">
        <f>H253+I253+J253+K253+L253+M253+N253</f>
        <v>0</v>
      </c>
      <c r="H253" s="7">
        <f>I253+J253+K253+L253+M253+N253+O253</f>
        <v>0</v>
      </c>
      <c r="I253" s="7">
        <f t="shared" si="31"/>
        <v>0</v>
      </c>
      <c r="J253" s="7">
        <f aca="true" t="shared" si="32" ref="J253:J271">K253+L253+M253+N253+O253+P253+Q253</f>
        <v>0</v>
      </c>
      <c r="K253" s="10"/>
    </row>
    <row r="254" spans="1:11" ht="15">
      <c r="A254" s="8">
        <v>249</v>
      </c>
      <c r="B254" s="10" t="s">
        <v>4</v>
      </c>
      <c r="C254" s="7">
        <f t="shared" si="29"/>
        <v>550</v>
      </c>
      <c r="D254" s="7">
        <f>D260+D265+D270+D275</f>
        <v>150</v>
      </c>
      <c r="E254" s="7">
        <f>E260+E265+E270+E275</f>
        <v>0</v>
      </c>
      <c r="F254" s="7">
        <f>F260+F265+F270+F275</f>
        <v>100</v>
      </c>
      <c r="G254" s="7">
        <f>G260+G265+G275</f>
        <v>300</v>
      </c>
      <c r="H254" s="7">
        <f>I254+J254+K254+L254+M254+N254+O254</f>
        <v>0</v>
      </c>
      <c r="I254" s="7">
        <f t="shared" si="31"/>
        <v>0</v>
      </c>
      <c r="J254" s="7">
        <f t="shared" si="32"/>
        <v>0</v>
      </c>
      <c r="K254" s="10"/>
    </row>
    <row r="255" spans="1:11" ht="15">
      <c r="A255" s="8">
        <v>250</v>
      </c>
      <c r="B255" s="10" t="s">
        <v>5</v>
      </c>
      <c r="C255" s="7">
        <f t="shared" si="29"/>
        <v>0</v>
      </c>
      <c r="D255" s="7">
        <f>E255+F255+G255+H255+I255+J255+K255</f>
        <v>0</v>
      </c>
      <c r="E255" s="7">
        <f>F255+G255+H255+I255+J255+K255+L255</f>
        <v>0</v>
      </c>
      <c r="F255" s="7">
        <f>G255+H255+I255+J255+K255+L255+M255</f>
        <v>0</v>
      </c>
      <c r="G255" s="7">
        <f>H255+I255+J255+K255+L255+M255+N255</f>
        <v>0</v>
      </c>
      <c r="H255" s="7">
        <f>I255+J255+K255+L255+M255+N255+O255</f>
        <v>0</v>
      </c>
      <c r="I255" s="7">
        <f t="shared" si="31"/>
        <v>0</v>
      </c>
      <c r="J255" s="7">
        <f t="shared" si="32"/>
        <v>0</v>
      </c>
      <c r="K255" s="10"/>
    </row>
    <row r="256" spans="1:11" ht="38.25" customHeight="1">
      <c r="A256" s="8">
        <v>251</v>
      </c>
      <c r="B256" s="13" t="s">
        <v>224</v>
      </c>
      <c r="C256" s="7">
        <f t="shared" si="29"/>
        <v>100</v>
      </c>
      <c r="D256" s="7">
        <v>0</v>
      </c>
      <c r="E256" s="7">
        <v>0</v>
      </c>
      <c r="F256" s="7">
        <v>0</v>
      </c>
      <c r="G256" s="7">
        <f>G257+G258+G260+G261</f>
        <v>100</v>
      </c>
      <c r="H256" s="7">
        <f>I256+J256+K256+L256+M256+N256+O256</f>
        <v>0</v>
      </c>
      <c r="I256" s="7">
        <f t="shared" si="31"/>
        <v>0</v>
      </c>
      <c r="J256" s="7">
        <f t="shared" si="32"/>
        <v>0</v>
      </c>
      <c r="K256" s="10"/>
    </row>
    <row r="257" spans="1:11" ht="12.75" customHeight="1">
      <c r="A257" s="8">
        <v>252</v>
      </c>
      <c r="B257" s="13" t="s">
        <v>2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10"/>
    </row>
    <row r="258" spans="1:11" ht="11.25" customHeight="1">
      <c r="A258" s="8">
        <v>253</v>
      </c>
      <c r="B258" s="10" t="s">
        <v>3</v>
      </c>
      <c r="C258" s="7">
        <f t="shared" si="29"/>
        <v>0</v>
      </c>
      <c r="D258" s="7">
        <f>E258+F258+G258+H258+I258+J258+K258</f>
        <v>0</v>
      </c>
      <c r="E258" s="7">
        <f>F258+G258+H258+I258+J258+K258+L258</f>
        <v>0</v>
      </c>
      <c r="F258" s="7">
        <f>G258+H258+I258+J258+K258+L258+M258</f>
        <v>0</v>
      </c>
      <c r="G258" s="7">
        <f>H258+I258+J258+K258+L258+M258+N258</f>
        <v>0</v>
      </c>
      <c r="H258" s="7">
        <f>I258+J258+K258+L258+M258+N258+O258</f>
        <v>0</v>
      </c>
      <c r="I258" s="7">
        <f t="shared" si="31"/>
        <v>0</v>
      </c>
      <c r="J258" s="7">
        <f t="shared" si="32"/>
        <v>0</v>
      </c>
      <c r="K258" s="10"/>
    </row>
    <row r="259" spans="1:11" ht="15" hidden="1">
      <c r="A259" s="8">
        <v>254</v>
      </c>
      <c r="B259" s="10" t="s">
        <v>4</v>
      </c>
      <c r="C259" s="7">
        <f t="shared" si="29"/>
        <v>400</v>
      </c>
      <c r="D259" s="7">
        <v>100</v>
      </c>
      <c r="E259" s="7">
        <v>100</v>
      </c>
      <c r="F259" s="7">
        <v>100</v>
      </c>
      <c r="G259" s="7">
        <v>100</v>
      </c>
      <c r="H259" s="7">
        <f>I259+J259+K259+L259+M259+N259+O259</f>
        <v>0</v>
      </c>
      <c r="I259" s="7">
        <f t="shared" si="31"/>
        <v>0</v>
      </c>
      <c r="J259" s="7">
        <f t="shared" si="32"/>
        <v>0</v>
      </c>
      <c r="K259" s="10"/>
    </row>
    <row r="260" spans="1:11" ht="15">
      <c r="A260" s="8">
        <v>255</v>
      </c>
      <c r="B260" s="10" t="s">
        <v>4</v>
      </c>
      <c r="C260" s="7">
        <v>0</v>
      </c>
      <c r="D260" s="7">
        <v>0</v>
      </c>
      <c r="E260" s="7">
        <v>0</v>
      </c>
      <c r="F260" s="7">
        <v>0</v>
      </c>
      <c r="G260" s="7">
        <f>G265</f>
        <v>100</v>
      </c>
      <c r="H260" s="7">
        <v>0</v>
      </c>
      <c r="I260" s="7">
        <v>0</v>
      </c>
      <c r="J260" s="7">
        <v>0</v>
      </c>
      <c r="K260" s="10"/>
    </row>
    <row r="261" spans="1:11" ht="15">
      <c r="A261" s="8">
        <v>256</v>
      </c>
      <c r="B261" s="10" t="s">
        <v>5</v>
      </c>
      <c r="C261" s="7">
        <f t="shared" si="29"/>
        <v>0</v>
      </c>
      <c r="D261" s="7">
        <f>E261+F261+G261+H261+I261+J261+K261</f>
        <v>0</v>
      </c>
      <c r="E261" s="7">
        <f>F261+G261+H261+I261+J261+K261+L261</f>
        <v>0</v>
      </c>
      <c r="F261" s="7">
        <f>G261+H261+I261+J261+K261+L261+M261</f>
        <v>0</v>
      </c>
      <c r="G261" s="7">
        <v>0</v>
      </c>
      <c r="H261" s="7">
        <f>I261+J261+K261+L261+M261+N261+O261</f>
        <v>0</v>
      </c>
      <c r="I261" s="7">
        <f t="shared" si="31"/>
        <v>0</v>
      </c>
      <c r="J261" s="7">
        <f t="shared" si="32"/>
        <v>0</v>
      </c>
      <c r="K261" s="10"/>
    </row>
    <row r="262" spans="1:11" ht="25.5">
      <c r="A262" s="8">
        <v>257</v>
      </c>
      <c r="B262" s="13" t="s">
        <v>320</v>
      </c>
      <c r="C262" s="7">
        <f t="shared" si="29"/>
        <v>250</v>
      </c>
      <c r="D262" s="7">
        <f>D263+D264+D265+D266</f>
        <v>150</v>
      </c>
      <c r="E262" s="7">
        <f>E264+E265+E266</f>
        <v>0</v>
      </c>
      <c r="F262" s="7">
        <f>F264+F265+F266</f>
        <v>0</v>
      </c>
      <c r="G262" s="7">
        <f>G264+G265+G266</f>
        <v>100</v>
      </c>
      <c r="H262" s="7">
        <f>I262+J262+K262+L262+M262+N262+O262</f>
        <v>0</v>
      </c>
      <c r="I262" s="7">
        <f t="shared" si="31"/>
        <v>0</v>
      </c>
      <c r="J262" s="7">
        <f t="shared" si="32"/>
        <v>0</v>
      </c>
      <c r="K262" s="10"/>
    </row>
    <row r="263" spans="1:11" ht="15">
      <c r="A263" s="8">
        <v>258</v>
      </c>
      <c r="B263" s="13" t="s">
        <v>2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10"/>
    </row>
    <row r="264" spans="1:11" ht="15">
      <c r="A264" s="8">
        <v>259</v>
      </c>
      <c r="B264" s="10" t="s">
        <v>3</v>
      </c>
      <c r="C264" s="7">
        <f t="shared" si="29"/>
        <v>0</v>
      </c>
      <c r="D264" s="7">
        <f>E264+F264+G264+H264+I264+J264+K264</f>
        <v>0</v>
      </c>
      <c r="E264" s="7">
        <f>F264+G264+H264+I264+J264+K264+L264</f>
        <v>0</v>
      </c>
      <c r="F264" s="7">
        <f>G264+H264+I264+J264+K264+L264+M264</f>
        <v>0</v>
      </c>
      <c r="G264" s="7">
        <f>H264+I264+J264+K264+L264+M264+N264</f>
        <v>0</v>
      </c>
      <c r="H264" s="7">
        <f>I264+J264+K264+L264+M264+N264+O264</f>
        <v>0</v>
      </c>
      <c r="I264" s="7">
        <f t="shared" si="31"/>
        <v>0</v>
      </c>
      <c r="J264" s="7">
        <f t="shared" si="32"/>
        <v>0</v>
      </c>
      <c r="K264" s="10"/>
    </row>
    <row r="265" spans="1:11" ht="15">
      <c r="A265" s="8">
        <v>260</v>
      </c>
      <c r="B265" s="10" t="s">
        <v>4</v>
      </c>
      <c r="C265" s="7">
        <f t="shared" si="29"/>
        <v>250</v>
      </c>
      <c r="D265" s="7">
        <v>150</v>
      </c>
      <c r="E265" s="7">
        <v>0</v>
      </c>
      <c r="F265" s="7">
        <v>0</v>
      </c>
      <c r="G265" s="7">
        <v>100</v>
      </c>
      <c r="H265" s="7">
        <f>I265+J265+K265+L265+M265+N265+O265</f>
        <v>0</v>
      </c>
      <c r="I265" s="7">
        <f t="shared" si="31"/>
        <v>0</v>
      </c>
      <c r="J265" s="7">
        <f t="shared" si="32"/>
        <v>0</v>
      </c>
      <c r="K265" s="10"/>
    </row>
    <row r="266" spans="1:11" ht="15">
      <c r="A266" s="8">
        <v>261</v>
      </c>
      <c r="B266" s="10" t="s">
        <v>5</v>
      </c>
      <c r="C266" s="7">
        <f t="shared" si="29"/>
        <v>0</v>
      </c>
      <c r="D266" s="7">
        <f>E266+F266+G266+H266+I266+J266+K266</f>
        <v>0</v>
      </c>
      <c r="E266" s="7">
        <f>F266+G266+H266+I266+J266+K266+L266</f>
        <v>0</v>
      </c>
      <c r="F266" s="7">
        <f>G266+H266+I266+J266+K266+L266+M266</f>
        <v>0</v>
      </c>
      <c r="G266" s="7">
        <f>H266+I266+J266+K266+L266+M266+N266</f>
        <v>0</v>
      </c>
      <c r="H266" s="7">
        <f>I266+J266+K266+L266+M266+N266+O266</f>
        <v>0</v>
      </c>
      <c r="I266" s="7">
        <f t="shared" si="31"/>
        <v>0</v>
      </c>
      <c r="J266" s="7">
        <f t="shared" si="32"/>
        <v>0</v>
      </c>
      <c r="K266" s="10"/>
    </row>
    <row r="267" spans="1:11" ht="25.5">
      <c r="A267" s="8">
        <v>262</v>
      </c>
      <c r="B267" s="13" t="s">
        <v>225</v>
      </c>
      <c r="C267" s="7">
        <f t="shared" si="29"/>
        <v>0</v>
      </c>
      <c r="D267" s="7">
        <v>0</v>
      </c>
      <c r="E267" s="7">
        <v>0</v>
      </c>
      <c r="F267" s="7">
        <v>0</v>
      </c>
      <c r="G267" s="7">
        <f>G268+G269+G270+G271</f>
        <v>0</v>
      </c>
      <c r="H267" s="7">
        <f>I267+J267+K267+L267+M267+N267+O267</f>
        <v>0</v>
      </c>
      <c r="I267" s="7">
        <f t="shared" si="31"/>
        <v>0</v>
      </c>
      <c r="J267" s="7">
        <f t="shared" si="32"/>
        <v>0</v>
      </c>
      <c r="K267" s="10"/>
    </row>
    <row r="268" spans="1:11" ht="15">
      <c r="A268" s="8">
        <v>263</v>
      </c>
      <c r="B268" s="13" t="s">
        <v>2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10"/>
    </row>
    <row r="269" spans="1:11" ht="15">
      <c r="A269" s="8">
        <v>264</v>
      </c>
      <c r="B269" s="10" t="s">
        <v>3</v>
      </c>
      <c r="C269" s="7">
        <f t="shared" si="29"/>
        <v>0</v>
      </c>
      <c r="D269" s="7">
        <f>E269+F269+G269+H269+I269+J269+K269</f>
        <v>0</v>
      </c>
      <c r="E269" s="7">
        <f>F269+G269+H269+I269+J269+K269+L269</f>
        <v>0</v>
      </c>
      <c r="F269" s="7">
        <f>G269+H269+I269+J269+K269+L269+M269</f>
        <v>0</v>
      </c>
      <c r="G269" s="7">
        <f>H269+I269+J269+K269+L269+M269+N269</f>
        <v>0</v>
      </c>
      <c r="H269" s="7">
        <f>I269+J269+K269+L269+M269+N269+O269</f>
        <v>0</v>
      </c>
      <c r="I269" s="7">
        <f t="shared" si="31"/>
        <v>0</v>
      </c>
      <c r="J269" s="7">
        <f t="shared" si="32"/>
        <v>0</v>
      </c>
      <c r="K269" s="10"/>
    </row>
    <row r="270" spans="1:11" ht="15">
      <c r="A270" s="8">
        <v>265</v>
      </c>
      <c r="B270" s="10" t="s">
        <v>4</v>
      </c>
      <c r="C270" s="7">
        <f t="shared" si="29"/>
        <v>0</v>
      </c>
      <c r="D270" s="7">
        <f>E270+F270+G270+H270+I270+J270+K270</f>
        <v>0</v>
      </c>
      <c r="E270" s="7">
        <f>F270+G270+H270+I270+J270+K270+L270</f>
        <v>0</v>
      </c>
      <c r="F270" s="7">
        <v>0</v>
      </c>
      <c r="G270" s="7">
        <v>0</v>
      </c>
      <c r="H270" s="7">
        <f>I270+J270+K270+L270+M270+N270+O270</f>
        <v>0</v>
      </c>
      <c r="I270" s="7">
        <f t="shared" si="31"/>
        <v>0</v>
      </c>
      <c r="J270" s="7">
        <f t="shared" si="32"/>
        <v>0</v>
      </c>
      <c r="K270" s="10"/>
    </row>
    <row r="271" spans="1:11" ht="15">
      <c r="A271" s="8">
        <v>266</v>
      </c>
      <c r="B271" s="10" t="s">
        <v>5</v>
      </c>
      <c r="C271" s="7">
        <f t="shared" si="29"/>
        <v>0</v>
      </c>
      <c r="D271" s="7">
        <f>E271+F271+G271+H271+I271+J271+K271</f>
        <v>0</v>
      </c>
      <c r="E271" s="7">
        <f>F271+G271+H271+I271+J271+K271+L271</f>
        <v>0</v>
      </c>
      <c r="F271" s="7">
        <f>G271+H271+I271+J271+K271+L271+M271</f>
        <v>0</v>
      </c>
      <c r="G271" s="7">
        <f>H271+I271+J271+K271+L271+M271+N271</f>
        <v>0</v>
      </c>
      <c r="H271" s="7">
        <f>I271+J271+K271+L271+M271+N271+O271</f>
        <v>0</v>
      </c>
      <c r="I271" s="7">
        <f t="shared" si="31"/>
        <v>0</v>
      </c>
      <c r="J271" s="7">
        <f t="shared" si="32"/>
        <v>0</v>
      </c>
      <c r="K271" s="10"/>
    </row>
    <row r="272" spans="1:11" ht="25.5">
      <c r="A272" s="8">
        <v>267</v>
      </c>
      <c r="B272" s="13" t="s">
        <v>226</v>
      </c>
      <c r="C272" s="7">
        <f>D272+E272+F272+G272+H272+I272+J272</f>
        <v>200</v>
      </c>
      <c r="D272" s="7">
        <f>D274+D275+D276</f>
        <v>0</v>
      </c>
      <c r="E272" s="7">
        <f>E274+E275+E276</f>
        <v>0</v>
      </c>
      <c r="F272" s="7">
        <f>F274+F275+F276</f>
        <v>100</v>
      </c>
      <c r="G272" s="7">
        <f>G274+G275+G276</f>
        <v>100</v>
      </c>
      <c r="H272" s="7">
        <f>I272+J272+K272+L272+M272+N272+O272</f>
        <v>0</v>
      </c>
      <c r="I272" s="7">
        <f>J272+K272+L272+M272+N272+O272+P272</f>
        <v>0</v>
      </c>
      <c r="J272" s="7">
        <f>K272+L272+M272+N272+O272+P272+Q272</f>
        <v>0</v>
      </c>
      <c r="K272" s="10"/>
    </row>
    <row r="273" spans="1:11" ht="15">
      <c r="A273" s="8">
        <v>268</v>
      </c>
      <c r="B273" s="13" t="s">
        <v>2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10"/>
    </row>
    <row r="274" spans="1:11" ht="15">
      <c r="A274" s="8">
        <v>269</v>
      </c>
      <c r="B274" s="10" t="s">
        <v>3</v>
      </c>
      <c r="C274" s="7">
        <f>D274+E274+F274+G274+H274+I274+J274</f>
        <v>0</v>
      </c>
      <c r="D274" s="7">
        <f>E274+F274+G274+H274+I274+J274+K274</f>
        <v>0</v>
      </c>
      <c r="E274" s="7">
        <f aca="true" t="shared" si="33" ref="E274:G276">F274+G274+H274+I274+J274+K274+L274</f>
        <v>0</v>
      </c>
      <c r="F274" s="7">
        <f t="shared" si="33"/>
        <v>0</v>
      </c>
      <c r="G274" s="7">
        <f t="shared" si="33"/>
        <v>0</v>
      </c>
      <c r="H274" s="7">
        <f>I274+J274+K274+L274+M274+N274+O274</f>
        <v>0</v>
      </c>
      <c r="I274" s="7">
        <f>J274+K274+L274+M274+N274+O274+P274</f>
        <v>0</v>
      </c>
      <c r="J274" s="7">
        <f>K274+L274+M274+N274+O274+P274+Q274</f>
        <v>0</v>
      </c>
      <c r="K274" s="10"/>
    </row>
    <row r="275" spans="1:11" ht="15">
      <c r="A275" s="8">
        <v>270</v>
      </c>
      <c r="B275" s="10" t="s">
        <v>4</v>
      </c>
      <c r="C275" s="7">
        <f>D275+E275+F275+G275+H275+I275+J275</f>
        <v>200</v>
      </c>
      <c r="D275" s="7">
        <v>0</v>
      </c>
      <c r="E275" s="7">
        <v>0</v>
      </c>
      <c r="F275" s="7">
        <v>100</v>
      </c>
      <c r="G275" s="7">
        <v>100</v>
      </c>
      <c r="H275" s="7">
        <f>I275+J275+K275+L275+M275+N275+O275</f>
        <v>0</v>
      </c>
      <c r="I275" s="7">
        <f>J275+K275+L275+M275+N275+O275+P275</f>
        <v>0</v>
      </c>
      <c r="J275" s="7">
        <f>K275+L275+M275+N275+O275+P275+Q275</f>
        <v>0</v>
      </c>
      <c r="K275" s="10"/>
    </row>
    <row r="276" spans="1:11" ht="15">
      <c r="A276" s="8">
        <v>271</v>
      </c>
      <c r="B276" s="10" t="s">
        <v>5</v>
      </c>
      <c r="C276" s="7">
        <f>D276+E276+F276+G276+H276+I276+J276</f>
        <v>0</v>
      </c>
      <c r="D276" s="7">
        <f>E276+F276+G276+H276+I276+J276+K276</f>
        <v>0</v>
      </c>
      <c r="E276" s="7">
        <f t="shared" si="33"/>
        <v>0</v>
      </c>
      <c r="F276" s="7">
        <f t="shared" si="33"/>
        <v>0</v>
      </c>
      <c r="G276" s="7">
        <f t="shared" si="33"/>
        <v>0</v>
      </c>
      <c r="H276" s="7">
        <f>I276+J276+K276+L276+M276+N276+O276</f>
        <v>0</v>
      </c>
      <c r="I276" s="7">
        <f>J276+K276+L276+M276+N276+O276+P276</f>
        <v>0</v>
      </c>
      <c r="J276" s="7">
        <f>K276+L276+M276+N276+O276+P276+Q276</f>
        <v>0</v>
      </c>
      <c r="K276" s="10"/>
    </row>
    <row r="277" spans="1:11" ht="15" customHeight="1">
      <c r="A277" s="8">
        <v>272</v>
      </c>
      <c r="B277" s="63" t="s">
        <v>292</v>
      </c>
      <c r="C277" s="64"/>
      <c r="D277" s="64"/>
      <c r="E277" s="64"/>
      <c r="F277" s="64"/>
      <c r="G277" s="64"/>
      <c r="H277" s="64"/>
      <c r="I277" s="64"/>
      <c r="J277" s="64"/>
      <c r="K277" s="65"/>
    </row>
    <row r="278" spans="1:11" ht="15">
      <c r="A278" s="8">
        <v>273</v>
      </c>
      <c r="B278" s="41" t="s">
        <v>86</v>
      </c>
      <c r="C278" s="9">
        <f>D278+E278+F278+G278+H278+I278+J278</f>
        <v>39729.759999999995</v>
      </c>
      <c r="D278" s="9">
        <f>D280+D281+D282</f>
        <v>6305</v>
      </c>
      <c r="E278" s="9">
        <f>E280+E281+E282</f>
        <v>8406.2</v>
      </c>
      <c r="F278" s="9">
        <f>F280+F281+F282</f>
        <v>128</v>
      </c>
      <c r="G278" s="9">
        <f>G280+G281+G282</f>
        <v>5775</v>
      </c>
      <c r="H278" s="9">
        <f>H280+H281+H282</f>
        <v>6063.7</v>
      </c>
      <c r="I278" s="9">
        <f>I280+I281+I282</f>
        <v>6366.799999999999</v>
      </c>
      <c r="J278" s="9">
        <f>J280+J281+J282</f>
        <v>6685.06</v>
      </c>
      <c r="K278" s="10"/>
    </row>
    <row r="279" spans="1:11" ht="15">
      <c r="A279" s="8">
        <v>274</v>
      </c>
      <c r="B279" s="41" t="s">
        <v>2</v>
      </c>
      <c r="C279" s="9">
        <v>0</v>
      </c>
      <c r="D279" s="9">
        <v>0</v>
      </c>
      <c r="E279" s="7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10"/>
    </row>
    <row r="280" spans="1:11" ht="15">
      <c r="A280" s="8">
        <v>275</v>
      </c>
      <c r="B280" s="10" t="s">
        <v>3</v>
      </c>
      <c r="C280" s="7">
        <v>0</v>
      </c>
      <c r="D280" s="7">
        <f>D286</f>
        <v>555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10"/>
    </row>
    <row r="281" spans="1:11" ht="15">
      <c r="A281" s="8">
        <v>276</v>
      </c>
      <c r="B281" s="10" t="s">
        <v>4</v>
      </c>
      <c r="C281" s="7">
        <f>D281+E281+F281+G281+H281+I281+J281</f>
        <v>39174.76</v>
      </c>
      <c r="D281" s="7">
        <f>D287</f>
        <v>5750</v>
      </c>
      <c r="E281" s="7">
        <f>E287</f>
        <v>8406.2</v>
      </c>
      <c r="F281" s="7">
        <f>F287</f>
        <v>128</v>
      </c>
      <c r="G281" s="7">
        <f>G292+G426</f>
        <v>5775</v>
      </c>
      <c r="H281" s="7">
        <f>H287</f>
        <v>6063.7</v>
      </c>
      <c r="I281" s="7">
        <f>I287</f>
        <v>6366.799999999999</v>
      </c>
      <c r="J281" s="7">
        <f>J287</f>
        <v>6685.06</v>
      </c>
      <c r="K281" s="10"/>
    </row>
    <row r="282" spans="1:11" ht="15">
      <c r="A282" s="8">
        <v>277</v>
      </c>
      <c r="B282" s="10" t="s">
        <v>5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10"/>
    </row>
    <row r="283" spans="1:11" ht="15">
      <c r="A283" s="8">
        <v>278</v>
      </c>
      <c r="B283" s="10" t="s">
        <v>20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10"/>
    </row>
    <row r="284" spans="1:11" ht="25.5">
      <c r="A284" s="8">
        <v>279</v>
      </c>
      <c r="B284" s="41" t="s">
        <v>61</v>
      </c>
      <c r="C284" s="7">
        <f>D284+E284+F284+G284+H284+I284+J284</f>
        <v>39729.759999999995</v>
      </c>
      <c r="D284" s="7">
        <f>D286+D287+D288</f>
        <v>6305</v>
      </c>
      <c r="E284" s="7">
        <f>E286+E287+E288</f>
        <v>8406.2</v>
      </c>
      <c r="F284" s="7">
        <f>F286+F287+F288</f>
        <v>128</v>
      </c>
      <c r="G284" s="7">
        <f>G286+G287+G288</f>
        <v>5775</v>
      </c>
      <c r="H284" s="7">
        <f>H286+H287+H288</f>
        <v>6063.7</v>
      </c>
      <c r="I284" s="7">
        <f>I286+I287+I288</f>
        <v>6366.799999999999</v>
      </c>
      <c r="J284" s="7">
        <f>J286+J287+J288</f>
        <v>6685.06</v>
      </c>
      <c r="K284" s="10"/>
    </row>
    <row r="285" spans="1:11" ht="15">
      <c r="A285" s="8">
        <v>280</v>
      </c>
      <c r="B285" s="41" t="s">
        <v>2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10"/>
    </row>
    <row r="286" spans="1:11" ht="15">
      <c r="A286" s="8">
        <v>281</v>
      </c>
      <c r="B286" s="10" t="s">
        <v>3</v>
      </c>
      <c r="C286" s="7">
        <v>0</v>
      </c>
      <c r="D286" s="7">
        <f>D425+D321</f>
        <v>555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10"/>
    </row>
    <row r="287" spans="1:11" ht="15">
      <c r="A287" s="8">
        <v>282</v>
      </c>
      <c r="B287" s="10" t="s">
        <v>4</v>
      </c>
      <c r="C287" s="7">
        <f>D287+E287+F287+G287+H287+I287+J287</f>
        <v>39174.76</v>
      </c>
      <c r="D287" s="7">
        <f>D292+D426</f>
        <v>5750</v>
      </c>
      <c r="E287" s="7">
        <f>E292+E426</f>
        <v>8406.2</v>
      </c>
      <c r="F287" s="7">
        <f>F292+F426</f>
        <v>128</v>
      </c>
      <c r="G287" s="7">
        <f>G289+G423</f>
        <v>5775</v>
      </c>
      <c r="H287" s="7">
        <f>H292+H426</f>
        <v>6063.7</v>
      </c>
      <c r="I287" s="7">
        <f>I292+I426</f>
        <v>6366.799999999999</v>
      </c>
      <c r="J287" s="7">
        <f>J292+J426</f>
        <v>6685.06</v>
      </c>
      <c r="K287" s="10"/>
    </row>
    <row r="288" spans="1:11" ht="15">
      <c r="A288" s="8">
        <v>283</v>
      </c>
      <c r="B288" s="10" t="s">
        <v>21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10"/>
    </row>
    <row r="289" spans="1:11" ht="40.5">
      <c r="A289" s="8">
        <v>284</v>
      </c>
      <c r="B289" s="12" t="s">
        <v>284</v>
      </c>
      <c r="C289" s="9">
        <f>D289+E289+F289+G289+H289+I289+J289</f>
        <v>17396.36</v>
      </c>
      <c r="D289" s="9">
        <f>D291+D292+D318</f>
        <v>3139</v>
      </c>
      <c r="E289" s="9">
        <f>E291+E292+E318</f>
        <v>5206.200000000001</v>
      </c>
      <c r="F289" s="9">
        <f>F291+F292+F318</f>
        <v>0</v>
      </c>
      <c r="G289" s="9">
        <f>G291+G292+G318</f>
        <v>2100</v>
      </c>
      <c r="H289" s="9">
        <f>H291+H292+H318</f>
        <v>2205</v>
      </c>
      <c r="I289" s="9">
        <f>I291+I292+I318</f>
        <v>2315.2</v>
      </c>
      <c r="J289" s="9">
        <f>J291+J292+J318</f>
        <v>2430.96</v>
      </c>
      <c r="K289" s="10">
        <v>21</v>
      </c>
    </row>
    <row r="290" spans="1:11" ht="15">
      <c r="A290" s="8">
        <v>285</v>
      </c>
      <c r="B290" s="10" t="s">
        <v>2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10"/>
    </row>
    <row r="291" spans="1:11" ht="15">
      <c r="A291" s="8">
        <v>286</v>
      </c>
      <c r="B291" s="10" t="s">
        <v>3</v>
      </c>
      <c r="C291" s="7">
        <v>0</v>
      </c>
      <c r="D291" s="7">
        <v>555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10"/>
    </row>
    <row r="292" spans="1:11" ht="15">
      <c r="A292" s="8">
        <v>287</v>
      </c>
      <c r="B292" s="10" t="s">
        <v>4</v>
      </c>
      <c r="C292" s="7">
        <f>D292+E292+F292+G292+H292+I292+J292</f>
        <v>16841.36</v>
      </c>
      <c r="D292" s="7">
        <f>D297+D302+D307+D312+D317+D327+D322+D337+D342</f>
        <v>2584</v>
      </c>
      <c r="E292" s="7">
        <f>E297+E302+E307+E312+E317+E322+E327+E332+E337+E342+E347+E352+E361+E366+E371+E376+E381+E386+E391+E396+E401+E406+E411+E416+E421+E356</f>
        <v>5206.200000000001</v>
      </c>
      <c r="F292" s="7">
        <v>0</v>
      </c>
      <c r="G292" s="7">
        <v>2100</v>
      </c>
      <c r="H292" s="7">
        <v>2205</v>
      </c>
      <c r="I292" s="7">
        <v>2315.2</v>
      </c>
      <c r="J292" s="7">
        <v>2430.96</v>
      </c>
      <c r="K292" s="10"/>
    </row>
    <row r="293" spans="1:11" ht="15">
      <c r="A293" s="8">
        <v>288</v>
      </c>
      <c r="B293" s="10" t="s">
        <v>190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10"/>
    </row>
    <row r="294" spans="1:11" ht="25.5">
      <c r="A294" s="8">
        <v>289</v>
      </c>
      <c r="B294" s="13" t="s">
        <v>271</v>
      </c>
      <c r="C294" s="7">
        <f>D294+E294+F294+G294+H294+I294+J294</f>
        <v>370</v>
      </c>
      <c r="D294" s="7">
        <f>D295+D296+D297+D298</f>
        <v>370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10"/>
    </row>
    <row r="295" spans="1:11" ht="15">
      <c r="A295" s="8">
        <v>290</v>
      </c>
      <c r="B295" s="10" t="s">
        <v>2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10"/>
    </row>
    <row r="296" spans="1:11" ht="15">
      <c r="A296" s="8">
        <v>291</v>
      </c>
      <c r="B296" s="10" t="s">
        <v>3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10"/>
    </row>
    <row r="297" spans="1:11" ht="15">
      <c r="A297" s="8">
        <v>292</v>
      </c>
      <c r="B297" s="10" t="s">
        <v>4</v>
      </c>
      <c r="C297" s="7">
        <f>D297+E297+F297+G297+H297+I297+J297</f>
        <v>370</v>
      </c>
      <c r="D297" s="7">
        <f>466.6-96.6</f>
        <v>370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10"/>
    </row>
    <row r="298" spans="1:11" ht="15">
      <c r="A298" s="8">
        <v>293</v>
      </c>
      <c r="B298" s="10" t="s">
        <v>190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10"/>
    </row>
    <row r="299" spans="1:11" ht="25.5">
      <c r="A299" s="8">
        <v>294</v>
      </c>
      <c r="B299" s="13" t="s">
        <v>275</v>
      </c>
      <c r="C299" s="7">
        <f>D299+E299+F299+G299+H299+I299+J299</f>
        <v>239</v>
      </c>
      <c r="D299" s="7">
        <f>D300+D301+D302+D303</f>
        <v>239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11"/>
    </row>
    <row r="300" spans="1:11" ht="15">
      <c r="A300" s="8">
        <v>295</v>
      </c>
      <c r="B300" s="10" t="s">
        <v>2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10"/>
    </row>
    <row r="301" spans="1:11" ht="15">
      <c r="A301" s="8">
        <v>296</v>
      </c>
      <c r="B301" s="10" t="s">
        <v>3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10"/>
    </row>
    <row r="302" spans="1:11" ht="15">
      <c r="A302" s="8">
        <v>297</v>
      </c>
      <c r="B302" s="10" t="s">
        <v>4</v>
      </c>
      <c r="C302" s="7">
        <f>D302+E302+F302+G302+H302+I302+J302</f>
        <v>239</v>
      </c>
      <c r="D302" s="7">
        <v>239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10"/>
    </row>
    <row r="303" spans="1:11" ht="15">
      <c r="A303" s="8">
        <v>298</v>
      </c>
      <c r="B303" s="10" t="s">
        <v>190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10"/>
    </row>
    <row r="304" spans="1:11" ht="25.5">
      <c r="A304" s="8">
        <v>299</v>
      </c>
      <c r="B304" s="13" t="s">
        <v>274</v>
      </c>
      <c r="C304" s="7">
        <f>D304+E304+F304+G304+H304+I304+J304</f>
        <v>60</v>
      </c>
      <c r="D304" s="7">
        <f>D305+D306+D307+D308</f>
        <v>60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11"/>
    </row>
    <row r="305" spans="1:11" ht="15">
      <c r="A305" s="8">
        <v>300</v>
      </c>
      <c r="B305" s="10" t="s">
        <v>2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10"/>
    </row>
    <row r="306" spans="1:11" ht="15">
      <c r="A306" s="8">
        <v>301</v>
      </c>
      <c r="B306" s="10" t="s">
        <v>3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10"/>
    </row>
    <row r="307" spans="1:11" ht="15">
      <c r="A307" s="8">
        <v>302</v>
      </c>
      <c r="B307" s="10" t="s">
        <v>4</v>
      </c>
      <c r="C307" s="7">
        <f>D307+E307+F307+G307+I307+H307+J307</f>
        <v>60</v>
      </c>
      <c r="D307" s="7">
        <f>60.6-0.6</f>
        <v>60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10"/>
    </row>
    <row r="308" spans="1:11" ht="15">
      <c r="A308" s="8">
        <v>303</v>
      </c>
      <c r="B308" s="10" t="s">
        <v>190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10"/>
    </row>
    <row r="309" spans="1:11" ht="38.25">
      <c r="A309" s="8">
        <v>304</v>
      </c>
      <c r="B309" s="13" t="s">
        <v>270</v>
      </c>
      <c r="C309" s="7">
        <f>D309+E309+F309+G309+H309+I309+J309</f>
        <v>0</v>
      </c>
      <c r="D309" s="7">
        <f>D310+D311+D312+D313</f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11"/>
    </row>
    <row r="310" spans="1:11" ht="15">
      <c r="A310" s="8">
        <v>305</v>
      </c>
      <c r="B310" s="10" t="s">
        <v>2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10"/>
    </row>
    <row r="311" spans="1:11" ht="15">
      <c r="A311" s="8">
        <v>306</v>
      </c>
      <c r="B311" s="10" t="s">
        <v>3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10"/>
    </row>
    <row r="312" spans="1:11" ht="15">
      <c r="A312" s="8">
        <v>307</v>
      </c>
      <c r="B312" s="10" t="s">
        <v>4</v>
      </c>
      <c r="C312" s="7">
        <f>D312+E312+F312+G312+H312+I312+J312</f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10"/>
    </row>
    <row r="313" spans="1:11" ht="15">
      <c r="A313" s="8">
        <v>308</v>
      </c>
      <c r="B313" s="10" t="s">
        <v>190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10"/>
    </row>
    <row r="314" spans="1:11" ht="38.25">
      <c r="A314" s="8">
        <v>309</v>
      </c>
      <c r="B314" s="13" t="s">
        <v>272</v>
      </c>
      <c r="C314" s="7">
        <f>D314+E314+F314+G314+H314+I314+J314</f>
        <v>0</v>
      </c>
      <c r="D314" s="7">
        <f>D315+D316+D317+D318</f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11"/>
    </row>
    <row r="315" spans="1:11" ht="15">
      <c r="A315" s="8">
        <v>310</v>
      </c>
      <c r="B315" s="10" t="s">
        <v>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10"/>
    </row>
    <row r="316" spans="1:11" ht="15">
      <c r="A316" s="8">
        <v>311</v>
      </c>
      <c r="B316" s="10" t="s">
        <v>3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0"/>
    </row>
    <row r="317" spans="1:11" ht="15">
      <c r="A317" s="8">
        <v>312</v>
      </c>
      <c r="B317" s="10" t="s">
        <v>4</v>
      </c>
      <c r="C317" s="7">
        <f>D317+E317+F317+G317+H317+I317+J317</f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10"/>
    </row>
    <row r="318" spans="1:11" ht="15">
      <c r="A318" s="8">
        <v>313</v>
      </c>
      <c r="B318" s="10" t="s">
        <v>5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0"/>
    </row>
    <row r="319" spans="1:11" ht="25.5">
      <c r="A319" s="8">
        <v>314</v>
      </c>
      <c r="B319" s="13" t="s">
        <v>314</v>
      </c>
      <c r="C319" s="7">
        <f>D319+E319+F319+G319+H319+I319+J319</f>
        <v>1392.8000000000002</v>
      </c>
      <c r="D319" s="7">
        <f>D320+D321+D322+D323</f>
        <v>1392.8000000000002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10"/>
    </row>
    <row r="320" spans="1:11" ht="15">
      <c r="A320" s="8">
        <v>315</v>
      </c>
      <c r="B320" s="10" t="s">
        <v>2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10"/>
    </row>
    <row r="321" spans="1:11" ht="15">
      <c r="A321" s="8">
        <v>316</v>
      </c>
      <c r="B321" s="10" t="s">
        <v>3</v>
      </c>
      <c r="C321" s="7">
        <v>0</v>
      </c>
      <c r="D321" s="7">
        <v>555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10"/>
    </row>
    <row r="322" spans="1:11" ht="15">
      <c r="A322" s="8">
        <v>317</v>
      </c>
      <c r="B322" s="10" t="s">
        <v>4</v>
      </c>
      <c r="C322" s="7">
        <f>D322+E322+F322+G322+H322+I322+J322</f>
        <v>837.8000000000002</v>
      </c>
      <c r="D322" s="7">
        <f>660+762.4-284.6-300</f>
        <v>837.8000000000002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10"/>
    </row>
    <row r="323" spans="1:11" ht="15">
      <c r="A323" s="8">
        <v>318</v>
      </c>
      <c r="B323" s="10" t="s">
        <v>5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10"/>
    </row>
    <row r="324" spans="1:11" ht="38.25">
      <c r="A324" s="8">
        <v>319</v>
      </c>
      <c r="B324" s="13" t="s">
        <v>310</v>
      </c>
      <c r="C324" s="7">
        <f>C325+C326+C327+C328</f>
        <v>1077.2</v>
      </c>
      <c r="D324" s="7">
        <f>D325+D326+D327+D328</f>
        <v>1077.2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10"/>
    </row>
    <row r="325" spans="1:11" ht="15">
      <c r="A325" s="8">
        <v>320</v>
      </c>
      <c r="B325" s="10" t="s">
        <v>2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10"/>
    </row>
    <row r="326" spans="1:11" ht="15">
      <c r="A326" s="8">
        <v>321</v>
      </c>
      <c r="B326" s="10" t="s">
        <v>3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10"/>
    </row>
    <row r="327" spans="1:11" ht="15">
      <c r="A327" s="8">
        <v>322</v>
      </c>
      <c r="B327" s="10" t="s">
        <v>4</v>
      </c>
      <c r="C327" s="7">
        <f>D327+E327+F327+G327+H327+I327+J327</f>
        <v>1077.2</v>
      </c>
      <c r="D327" s="7">
        <f>1074.4+2.8</f>
        <v>1077.2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10"/>
    </row>
    <row r="328" spans="1:11" ht="15">
      <c r="A328" s="8">
        <v>323</v>
      </c>
      <c r="B328" s="10" t="s">
        <v>5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10"/>
    </row>
    <row r="329" spans="1:11" ht="25.5">
      <c r="A329" s="8">
        <v>324</v>
      </c>
      <c r="B329" s="13" t="s">
        <v>326</v>
      </c>
      <c r="C329" s="7">
        <f>D329+E329+F329+G329+H329+I329+J329</f>
        <v>0</v>
      </c>
      <c r="D329" s="7">
        <f>D330+D331+D332+D333</f>
        <v>0</v>
      </c>
      <c r="E329" s="7">
        <f aca="true" t="shared" si="34" ref="D329:J348">F329+G329+H329+I329+J329+K329+L329</f>
        <v>0</v>
      </c>
      <c r="F329" s="7">
        <f t="shared" si="34"/>
        <v>0</v>
      </c>
      <c r="G329" s="7">
        <f t="shared" si="34"/>
        <v>0</v>
      </c>
      <c r="H329" s="7">
        <f t="shared" si="34"/>
        <v>0</v>
      </c>
      <c r="I329" s="7">
        <f t="shared" si="34"/>
        <v>0</v>
      </c>
      <c r="J329" s="7">
        <f t="shared" si="34"/>
        <v>0</v>
      </c>
      <c r="K329" s="10"/>
    </row>
    <row r="330" spans="1:11" ht="15">
      <c r="A330" s="8">
        <v>325</v>
      </c>
      <c r="B330" s="10" t="s">
        <v>2</v>
      </c>
      <c r="C330" s="7">
        <f>D330+E330+F330+G330+H330+I330+J330</f>
        <v>0</v>
      </c>
      <c r="D330" s="7">
        <f t="shared" si="34"/>
        <v>0</v>
      </c>
      <c r="E330" s="7">
        <f t="shared" si="34"/>
        <v>0</v>
      </c>
      <c r="F330" s="7">
        <f t="shared" si="34"/>
        <v>0</v>
      </c>
      <c r="G330" s="7">
        <f t="shared" si="34"/>
        <v>0</v>
      </c>
      <c r="H330" s="7">
        <f t="shared" si="34"/>
        <v>0</v>
      </c>
      <c r="I330" s="7">
        <f t="shared" si="34"/>
        <v>0</v>
      </c>
      <c r="J330" s="7">
        <f t="shared" si="34"/>
        <v>0</v>
      </c>
      <c r="K330" s="10"/>
    </row>
    <row r="331" spans="1:11" ht="15">
      <c r="A331" s="8">
        <v>326</v>
      </c>
      <c r="B331" s="10" t="s">
        <v>3</v>
      </c>
      <c r="C331" s="7">
        <f>D331+E331+F331+G331+H331+I331+J331</f>
        <v>0</v>
      </c>
      <c r="D331" s="7">
        <v>0</v>
      </c>
      <c r="E331" s="7">
        <f t="shared" si="34"/>
        <v>0</v>
      </c>
      <c r="F331" s="7">
        <f t="shared" si="34"/>
        <v>0</v>
      </c>
      <c r="G331" s="7">
        <f t="shared" si="34"/>
        <v>0</v>
      </c>
      <c r="H331" s="7">
        <f t="shared" si="34"/>
        <v>0</v>
      </c>
      <c r="I331" s="7">
        <f t="shared" si="34"/>
        <v>0</v>
      </c>
      <c r="J331" s="7">
        <f t="shared" si="34"/>
        <v>0</v>
      </c>
      <c r="K331" s="10"/>
    </row>
    <row r="332" spans="1:11" ht="15">
      <c r="A332" s="8">
        <v>327</v>
      </c>
      <c r="B332" s="10" t="s">
        <v>4</v>
      </c>
      <c r="C332" s="7">
        <f>D332+E332+F332+G332+H332+I332+J332</f>
        <v>0</v>
      </c>
      <c r="D332" s="7">
        <f t="shared" si="34"/>
        <v>0</v>
      </c>
      <c r="E332" s="7">
        <f t="shared" si="34"/>
        <v>0</v>
      </c>
      <c r="F332" s="7">
        <f t="shared" si="34"/>
        <v>0</v>
      </c>
      <c r="G332" s="7">
        <f t="shared" si="34"/>
        <v>0</v>
      </c>
      <c r="H332" s="7">
        <f t="shared" si="34"/>
        <v>0</v>
      </c>
      <c r="I332" s="7">
        <f t="shared" si="34"/>
        <v>0</v>
      </c>
      <c r="J332" s="7">
        <f t="shared" si="34"/>
        <v>0</v>
      </c>
      <c r="K332" s="10"/>
    </row>
    <row r="333" spans="1:11" ht="15">
      <c r="A333" s="8">
        <v>328</v>
      </c>
      <c r="B333" s="10" t="s">
        <v>5</v>
      </c>
      <c r="C333" s="7">
        <f>D333+E333+F333+G333+H333+I333+J333</f>
        <v>0</v>
      </c>
      <c r="D333" s="7">
        <f t="shared" si="34"/>
        <v>0</v>
      </c>
      <c r="E333" s="7">
        <f t="shared" si="34"/>
        <v>0</v>
      </c>
      <c r="F333" s="7">
        <f t="shared" si="34"/>
        <v>0</v>
      </c>
      <c r="G333" s="7">
        <f t="shared" si="34"/>
        <v>0</v>
      </c>
      <c r="H333" s="7">
        <f t="shared" si="34"/>
        <v>0</v>
      </c>
      <c r="I333" s="7">
        <f t="shared" si="34"/>
        <v>0</v>
      </c>
      <c r="J333" s="7">
        <f t="shared" si="34"/>
        <v>0</v>
      </c>
      <c r="K333" s="10"/>
    </row>
    <row r="334" spans="1:11" ht="25.5">
      <c r="A334" s="8">
        <v>329</v>
      </c>
      <c r="B334" s="13" t="s">
        <v>321</v>
      </c>
      <c r="C334" s="7">
        <f>D334+E334+F334+G334+H334+I334+J334</f>
        <v>0</v>
      </c>
      <c r="D334" s="7">
        <f>D335+D336+D337</f>
        <v>0</v>
      </c>
      <c r="E334" s="7">
        <f t="shared" si="34"/>
        <v>0</v>
      </c>
      <c r="F334" s="7">
        <f t="shared" si="34"/>
        <v>0</v>
      </c>
      <c r="G334" s="7">
        <f t="shared" si="34"/>
        <v>0</v>
      </c>
      <c r="H334" s="7">
        <f t="shared" si="34"/>
        <v>0</v>
      </c>
      <c r="I334" s="7">
        <f t="shared" si="34"/>
        <v>0</v>
      </c>
      <c r="J334" s="7">
        <f t="shared" si="34"/>
        <v>0</v>
      </c>
      <c r="K334" s="10"/>
    </row>
    <row r="335" spans="1:11" ht="15">
      <c r="A335" s="8">
        <v>330</v>
      </c>
      <c r="B335" s="10" t="s">
        <v>2</v>
      </c>
      <c r="C335" s="7">
        <f>D335+E335+F335+G335+H335+I335+J335</f>
        <v>0</v>
      </c>
      <c r="D335" s="7">
        <f t="shared" si="34"/>
        <v>0</v>
      </c>
      <c r="E335" s="7">
        <f t="shared" si="34"/>
        <v>0</v>
      </c>
      <c r="F335" s="7">
        <f t="shared" si="34"/>
        <v>0</v>
      </c>
      <c r="G335" s="7">
        <f t="shared" si="34"/>
        <v>0</v>
      </c>
      <c r="H335" s="7">
        <f t="shared" si="34"/>
        <v>0</v>
      </c>
      <c r="I335" s="7">
        <f t="shared" si="34"/>
        <v>0</v>
      </c>
      <c r="J335" s="7">
        <f t="shared" si="34"/>
        <v>0</v>
      </c>
      <c r="K335" s="10"/>
    </row>
    <row r="336" spans="1:11" ht="15">
      <c r="A336" s="8">
        <v>331</v>
      </c>
      <c r="B336" s="10" t="s">
        <v>3</v>
      </c>
      <c r="C336" s="7">
        <f>D336+E336+F336+G336+H336+I336+J336</f>
        <v>0</v>
      </c>
      <c r="D336" s="7">
        <v>0</v>
      </c>
      <c r="E336" s="7">
        <f t="shared" si="34"/>
        <v>0</v>
      </c>
      <c r="F336" s="7">
        <f t="shared" si="34"/>
        <v>0</v>
      </c>
      <c r="G336" s="7">
        <f t="shared" si="34"/>
        <v>0</v>
      </c>
      <c r="H336" s="7">
        <f t="shared" si="34"/>
        <v>0</v>
      </c>
      <c r="I336" s="7">
        <f t="shared" si="34"/>
        <v>0</v>
      </c>
      <c r="J336" s="7">
        <f t="shared" si="34"/>
        <v>0</v>
      </c>
      <c r="K336" s="10"/>
    </row>
    <row r="337" spans="1:11" ht="15">
      <c r="A337" s="8">
        <v>332</v>
      </c>
      <c r="B337" s="10" t="s">
        <v>4</v>
      </c>
      <c r="C337" s="7">
        <f>D337+E337+F337+G337+H337+I337+J337</f>
        <v>0</v>
      </c>
      <c r="D337" s="7">
        <v>0</v>
      </c>
      <c r="E337" s="7">
        <f t="shared" si="34"/>
        <v>0</v>
      </c>
      <c r="F337" s="7">
        <f t="shared" si="34"/>
        <v>0</v>
      </c>
      <c r="G337" s="7">
        <f t="shared" si="34"/>
        <v>0</v>
      </c>
      <c r="H337" s="7">
        <f t="shared" si="34"/>
        <v>0</v>
      </c>
      <c r="I337" s="7">
        <f t="shared" si="34"/>
        <v>0</v>
      </c>
      <c r="J337" s="7">
        <f t="shared" si="34"/>
        <v>0</v>
      </c>
      <c r="K337" s="10"/>
    </row>
    <row r="338" spans="1:11" ht="15">
      <c r="A338" s="8">
        <v>333</v>
      </c>
      <c r="B338" s="10" t="s">
        <v>5</v>
      </c>
      <c r="C338" s="7">
        <f>D338+E338+F338+G338+H338+I338+J338</f>
        <v>0</v>
      </c>
      <c r="D338" s="7">
        <f t="shared" si="34"/>
        <v>0</v>
      </c>
      <c r="E338" s="7">
        <f t="shared" si="34"/>
        <v>0</v>
      </c>
      <c r="F338" s="7">
        <f t="shared" si="34"/>
        <v>0</v>
      </c>
      <c r="G338" s="7">
        <f t="shared" si="34"/>
        <v>0</v>
      </c>
      <c r="H338" s="7">
        <f t="shared" si="34"/>
        <v>0</v>
      </c>
      <c r="I338" s="7">
        <f t="shared" si="34"/>
        <v>0</v>
      </c>
      <c r="J338" s="7">
        <f t="shared" si="34"/>
        <v>0</v>
      </c>
      <c r="K338" s="10"/>
    </row>
    <row r="339" spans="1:11" ht="25.5">
      <c r="A339" s="8">
        <v>334</v>
      </c>
      <c r="B339" s="13" t="s">
        <v>322</v>
      </c>
      <c r="C339" s="7">
        <f>D339+E339+F339+G339+H339+I339+J339</f>
        <v>0</v>
      </c>
      <c r="D339" s="7">
        <f>D340+D341+D342+D343</f>
        <v>0</v>
      </c>
      <c r="E339" s="7">
        <f t="shared" si="34"/>
        <v>0</v>
      </c>
      <c r="F339" s="7">
        <f t="shared" si="34"/>
        <v>0</v>
      </c>
      <c r="G339" s="7">
        <f t="shared" si="34"/>
        <v>0</v>
      </c>
      <c r="H339" s="7">
        <f t="shared" si="34"/>
        <v>0</v>
      </c>
      <c r="I339" s="7">
        <f t="shared" si="34"/>
        <v>0</v>
      </c>
      <c r="J339" s="7">
        <f t="shared" si="34"/>
        <v>0</v>
      </c>
      <c r="K339" s="10"/>
    </row>
    <row r="340" spans="1:11" ht="15">
      <c r="A340" s="8">
        <v>335</v>
      </c>
      <c r="B340" s="10" t="s">
        <v>2</v>
      </c>
      <c r="C340" s="7">
        <f>D340+E340+F340+G340+H340+I340+J340</f>
        <v>0</v>
      </c>
      <c r="D340" s="7">
        <f t="shared" si="34"/>
        <v>0</v>
      </c>
      <c r="E340" s="7">
        <f t="shared" si="34"/>
        <v>0</v>
      </c>
      <c r="F340" s="7">
        <f t="shared" si="34"/>
        <v>0</v>
      </c>
      <c r="G340" s="7">
        <f t="shared" si="34"/>
        <v>0</v>
      </c>
      <c r="H340" s="7">
        <f t="shared" si="34"/>
        <v>0</v>
      </c>
      <c r="I340" s="7">
        <f t="shared" si="34"/>
        <v>0</v>
      </c>
      <c r="J340" s="7">
        <f t="shared" si="34"/>
        <v>0</v>
      </c>
      <c r="K340" s="10"/>
    </row>
    <row r="341" spans="1:11" ht="15">
      <c r="A341" s="8">
        <v>336</v>
      </c>
      <c r="B341" s="10" t="s">
        <v>3</v>
      </c>
      <c r="C341" s="7">
        <f>D341+E341+F341+G341+H341+I341+J341</f>
        <v>0</v>
      </c>
      <c r="D341" s="7">
        <v>0</v>
      </c>
      <c r="E341" s="7">
        <f t="shared" si="34"/>
        <v>0</v>
      </c>
      <c r="F341" s="7">
        <f t="shared" si="34"/>
        <v>0</v>
      </c>
      <c r="G341" s="7">
        <f t="shared" si="34"/>
        <v>0</v>
      </c>
      <c r="H341" s="7">
        <f t="shared" si="34"/>
        <v>0</v>
      </c>
      <c r="I341" s="7">
        <f t="shared" si="34"/>
        <v>0</v>
      </c>
      <c r="J341" s="7">
        <f t="shared" si="34"/>
        <v>0</v>
      </c>
      <c r="K341" s="10"/>
    </row>
    <row r="342" spans="1:11" ht="15">
      <c r="A342" s="8">
        <v>337</v>
      </c>
      <c r="B342" s="10" t="s">
        <v>4</v>
      </c>
      <c r="C342" s="7">
        <f>D342+E342+F342+G342+H342+I342+J342</f>
        <v>0</v>
      </c>
      <c r="D342" s="7">
        <v>0</v>
      </c>
      <c r="E342" s="7">
        <f t="shared" si="34"/>
        <v>0</v>
      </c>
      <c r="F342" s="7">
        <f t="shared" si="34"/>
        <v>0</v>
      </c>
      <c r="G342" s="7">
        <f t="shared" si="34"/>
        <v>0</v>
      </c>
      <c r="H342" s="7">
        <f t="shared" si="34"/>
        <v>0</v>
      </c>
      <c r="I342" s="7">
        <f t="shared" si="34"/>
        <v>0</v>
      </c>
      <c r="J342" s="7">
        <f t="shared" si="34"/>
        <v>0</v>
      </c>
      <c r="K342" s="10"/>
    </row>
    <row r="343" spans="1:11" ht="15">
      <c r="A343" s="8">
        <v>338</v>
      </c>
      <c r="B343" s="10" t="s">
        <v>5</v>
      </c>
      <c r="C343" s="7">
        <f>D343+E343+F343+G343+H343+I343+J343</f>
        <v>0</v>
      </c>
      <c r="D343" s="7">
        <f t="shared" si="34"/>
        <v>0</v>
      </c>
      <c r="E343" s="7">
        <f t="shared" si="34"/>
        <v>0</v>
      </c>
      <c r="F343" s="7">
        <f t="shared" si="34"/>
        <v>0</v>
      </c>
      <c r="G343" s="7">
        <f t="shared" si="34"/>
        <v>0</v>
      </c>
      <c r="H343" s="7">
        <f t="shared" si="34"/>
        <v>0</v>
      </c>
      <c r="I343" s="7">
        <f t="shared" si="34"/>
        <v>0</v>
      </c>
      <c r="J343" s="7">
        <f t="shared" si="34"/>
        <v>0</v>
      </c>
      <c r="K343" s="10"/>
    </row>
    <row r="344" spans="1:11" ht="25.5">
      <c r="A344" s="8">
        <v>339</v>
      </c>
      <c r="B344" s="13" t="s">
        <v>323</v>
      </c>
      <c r="C344" s="7">
        <f>D344+E344+F344+G344+H344+I344+J344</f>
        <v>0</v>
      </c>
      <c r="D344" s="7">
        <f>D345+D346+D347+D348</f>
        <v>0</v>
      </c>
      <c r="E344" s="7">
        <f t="shared" si="34"/>
        <v>0</v>
      </c>
      <c r="F344" s="7">
        <f t="shared" si="34"/>
        <v>0</v>
      </c>
      <c r="G344" s="7">
        <f t="shared" si="34"/>
        <v>0</v>
      </c>
      <c r="H344" s="7">
        <f t="shared" si="34"/>
        <v>0</v>
      </c>
      <c r="I344" s="7">
        <f t="shared" si="34"/>
        <v>0</v>
      </c>
      <c r="J344" s="7">
        <f t="shared" si="34"/>
        <v>0</v>
      </c>
      <c r="K344" s="10"/>
    </row>
    <row r="345" spans="1:11" ht="15">
      <c r="A345" s="8">
        <v>340</v>
      </c>
      <c r="B345" s="10" t="s">
        <v>2</v>
      </c>
      <c r="C345" s="7">
        <f>D345+E345+F345+G345+H345+I345+J345</f>
        <v>0</v>
      </c>
      <c r="D345" s="7">
        <f t="shared" si="34"/>
        <v>0</v>
      </c>
      <c r="E345" s="7">
        <f t="shared" si="34"/>
        <v>0</v>
      </c>
      <c r="F345" s="7">
        <f t="shared" si="34"/>
        <v>0</v>
      </c>
      <c r="G345" s="7">
        <f t="shared" si="34"/>
        <v>0</v>
      </c>
      <c r="H345" s="7">
        <f t="shared" si="34"/>
        <v>0</v>
      </c>
      <c r="I345" s="7">
        <f t="shared" si="34"/>
        <v>0</v>
      </c>
      <c r="J345" s="7">
        <f t="shared" si="34"/>
        <v>0</v>
      </c>
      <c r="K345" s="10"/>
    </row>
    <row r="346" spans="1:11" ht="15">
      <c r="A346" s="8">
        <v>341</v>
      </c>
      <c r="B346" s="10" t="s">
        <v>3</v>
      </c>
      <c r="C346" s="7">
        <f>D346+E346+F346+G346+H346+I346+J346</f>
        <v>0</v>
      </c>
      <c r="D346" s="7">
        <v>0</v>
      </c>
      <c r="E346" s="7">
        <f t="shared" si="34"/>
        <v>0</v>
      </c>
      <c r="F346" s="7">
        <f t="shared" si="34"/>
        <v>0</v>
      </c>
      <c r="G346" s="7">
        <f t="shared" si="34"/>
        <v>0</v>
      </c>
      <c r="H346" s="7">
        <f t="shared" si="34"/>
        <v>0</v>
      </c>
      <c r="I346" s="7">
        <f t="shared" si="34"/>
        <v>0</v>
      </c>
      <c r="J346" s="7">
        <f t="shared" si="34"/>
        <v>0</v>
      </c>
      <c r="K346" s="10"/>
    </row>
    <row r="347" spans="1:11" ht="15">
      <c r="A347" s="8">
        <v>342</v>
      </c>
      <c r="B347" s="10" t="s">
        <v>4</v>
      </c>
      <c r="C347" s="7">
        <f>D347+E347+F347+G347+H347+I347+J347</f>
        <v>0</v>
      </c>
      <c r="D347" s="7">
        <f t="shared" si="34"/>
        <v>0</v>
      </c>
      <c r="E347" s="7">
        <f t="shared" si="34"/>
        <v>0</v>
      </c>
      <c r="F347" s="7">
        <f t="shared" si="34"/>
        <v>0</v>
      </c>
      <c r="G347" s="7">
        <f t="shared" si="34"/>
        <v>0</v>
      </c>
      <c r="H347" s="7">
        <f t="shared" si="34"/>
        <v>0</v>
      </c>
      <c r="I347" s="7">
        <f t="shared" si="34"/>
        <v>0</v>
      </c>
      <c r="J347" s="7">
        <f t="shared" si="34"/>
        <v>0</v>
      </c>
      <c r="K347" s="10"/>
    </row>
    <row r="348" spans="1:11" ht="15">
      <c r="A348" s="8">
        <v>343</v>
      </c>
      <c r="B348" s="10" t="s">
        <v>5</v>
      </c>
      <c r="C348" s="7">
        <f>D348+E348+F348+G348+H348+I348+J348</f>
        <v>0</v>
      </c>
      <c r="D348" s="7">
        <f t="shared" si="34"/>
        <v>0</v>
      </c>
      <c r="E348" s="7">
        <f t="shared" si="34"/>
        <v>0</v>
      </c>
      <c r="F348" s="7">
        <f t="shared" si="34"/>
        <v>0</v>
      </c>
      <c r="G348" s="7">
        <f t="shared" si="34"/>
        <v>0</v>
      </c>
      <c r="H348" s="7">
        <f t="shared" si="34"/>
        <v>0</v>
      </c>
      <c r="I348" s="7">
        <f t="shared" si="34"/>
        <v>0</v>
      </c>
      <c r="J348" s="7">
        <f t="shared" si="34"/>
        <v>0</v>
      </c>
      <c r="K348" s="10"/>
    </row>
    <row r="349" spans="1:11" ht="25.5">
      <c r="A349" s="8">
        <v>344</v>
      </c>
      <c r="B349" s="13" t="s">
        <v>324</v>
      </c>
      <c r="C349" s="7">
        <f>D349+E349+F349+G349+H349+I349+J349</f>
        <v>0</v>
      </c>
      <c r="D349" s="7">
        <f>D350+D351+D352+D422</f>
        <v>0</v>
      </c>
      <c r="E349" s="7">
        <f>F349+G349+H349+I349+J349+K349+L349</f>
        <v>0</v>
      </c>
      <c r="F349" s="7">
        <f>G349+H349+I349+J349+K349+L349+M349</f>
        <v>0</v>
      </c>
      <c r="G349" s="7">
        <f>H349+I349+J349+K349+L349+M349+N349</f>
        <v>0</v>
      </c>
      <c r="H349" s="7">
        <f>I349+J349+K349+L349+M349+N349+O349</f>
        <v>0</v>
      </c>
      <c r="I349" s="7">
        <f>J349+K349+L349+M349+N349+O349+P349</f>
        <v>0</v>
      </c>
      <c r="J349" s="7">
        <f>K349+L349+M349+N349+O349+P349+Q349</f>
        <v>0</v>
      </c>
      <c r="K349" s="10"/>
    </row>
    <row r="350" spans="1:11" ht="15">
      <c r="A350" s="8">
        <v>345</v>
      </c>
      <c r="B350" s="10" t="s">
        <v>2</v>
      </c>
      <c r="C350" s="7">
        <f>D350+E350+F350+G350+H350+I350+J350</f>
        <v>0</v>
      </c>
      <c r="D350" s="7">
        <f>E350+F350+G350+H350+I350+J350+K350</f>
        <v>0</v>
      </c>
      <c r="E350" s="7">
        <f>F350+G350+H350+I350+J350+K350+L350</f>
        <v>0</v>
      </c>
      <c r="F350" s="7">
        <f>G350+H350+I350+J350+K350+L350+M350</f>
        <v>0</v>
      </c>
      <c r="G350" s="7">
        <f>H350+I350+J350+K350+L350+M350+N350</f>
        <v>0</v>
      </c>
      <c r="H350" s="7">
        <f>I350+J350+K350+L350+M350+N350+O350</f>
        <v>0</v>
      </c>
      <c r="I350" s="7">
        <f>J350+K350+L350+M350+N350+O350+P350</f>
        <v>0</v>
      </c>
      <c r="J350" s="7">
        <f>K350+L350+M350+N350+O350+P350+Q350</f>
        <v>0</v>
      </c>
      <c r="K350" s="10"/>
    </row>
    <row r="351" spans="1:11" ht="15">
      <c r="A351" s="8">
        <v>346</v>
      </c>
      <c r="B351" s="10" t="s">
        <v>3</v>
      </c>
      <c r="C351" s="7">
        <f>D351+E351+F351+G351+H351+I351+J351</f>
        <v>0</v>
      </c>
      <c r="D351" s="7">
        <v>0</v>
      </c>
      <c r="E351" s="7">
        <f>F351+G351+H351+I351+J351+K351+L351</f>
        <v>0</v>
      </c>
      <c r="F351" s="7">
        <f>G351+H351+I351+J351+K351+L351+M351</f>
        <v>0</v>
      </c>
      <c r="G351" s="7">
        <f>H351+I351+J351+K351+L351+M351+N351</f>
        <v>0</v>
      </c>
      <c r="H351" s="7">
        <f>I351+J351+K351+L351+M351+N351+O351</f>
        <v>0</v>
      </c>
      <c r="I351" s="7">
        <f>J351+K351+L351+M351+N351+O351+P351</f>
        <v>0</v>
      </c>
      <c r="J351" s="7">
        <f>K351+L351+M351+N351+O351+P351+Q351</f>
        <v>0</v>
      </c>
      <c r="K351" s="10"/>
    </row>
    <row r="352" spans="1:11" ht="15">
      <c r="A352" s="8">
        <v>347</v>
      </c>
      <c r="B352" s="10" t="s">
        <v>4</v>
      </c>
      <c r="C352" s="7">
        <f>D352+E352+F352+G352+H352+I352+J352</f>
        <v>0</v>
      </c>
      <c r="D352" s="7">
        <f>E352+F352+G352+H352+I352+J352+K352</f>
        <v>0</v>
      </c>
      <c r="E352" s="7">
        <f>F352+G352+H352+I352+J352+K352+L352</f>
        <v>0</v>
      </c>
      <c r="F352" s="7">
        <f>G352+H352+I352+J352+K352+L352+M352</f>
        <v>0</v>
      </c>
      <c r="G352" s="7">
        <f>H352+I352+J352+K352+L352+M352+N352</f>
        <v>0</v>
      </c>
      <c r="H352" s="7">
        <f>I352+J352+K352+L352+M352+N352+O352</f>
        <v>0</v>
      </c>
      <c r="I352" s="7">
        <f>J352+K352+L352+M352+N352+O352+P352</f>
        <v>0</v>
      </c>
      <c r="J352" s="7">
        <f>K352+L352+M352+N352+O352+P352+Q352</f>
        <v>0</v>
      </c>
      <c r="K352" s="10"/>
    </row>
    <row r="353" spans="1:11" ht="25.5">
      <c r="A353" s="8">
        <v>348</v>
      </c>
      <c r="B353" s="13" t="s">
        <v>342</v>
      </c>
      <c r="C353" s="7">
        <f>D353+E353+F353+G353+H353+I353+J353</f>
        <v>1203</v>
      </c>
      <c r="D353" s="7">
        <v>0</v>
      </c>
      <c r="E353" s="7">
        <f>E354+E355+E356+E357</f>
        <v>1203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10"/>
    </row>
    <row r="354" spans="1:11" ht="15">
      <c r="A354" s="8">
        <v>349</v>
      </c>
      <c r="B354" s="10" t="s">
        <v>2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10"/>
    </row>
    <row r="355" spans="1:11" ht="15">
      <c r="A355" s="8">
        <v>350</v>
      </c>
      <c r="B355" s="10" t="s">
        <v>3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10"/>
    </row>
    <row r="356" spans="1:11" ht="15">
      <c r="A356" s="8">
        <v>351</v>
      </c>
      <c r="B356" s="10" t="s">
        <v>4</v>
      </c>
      <c r="C356" s="7">
        <f>D356+E356+F356+G356+H356+I356+J356</f>
        <v>1203</v>
      </c>
      <c r="D356" s="7">
        <v>0</v>
      </c>
      <c r="E356" s="7">
        <v>1203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10"/>
    </row>
    <row r="357" spans="1:11" ht="15">
      <c r="A357" s="8">
        <v>352</v>
      </c>
      <c r="B357" s="10" t="s">
        <v>5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10"/>
    </row>
    <row r="358" spans="1:11" ht="25.5">
      <c r="A358" s="8">
        <v>353</v>
      </c>
      <c r="B358" s="61" t="s">
        <v>343</v>
      </c>
      <c r="C358" s="7">
        <f>D358+E358+F358+G358+H358+I358+J358</f>
        <v>255.1</v>
      </c>
      <c r="D358" s="7">
        <v>0</v>
      </c>
      <c r="E358" s="7">
        <f>E359+E360+E361+E362</f>
        <v>255.1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10"/>
    </row>
    <row r="359" spans="1:11" ht="15">
      <c r="A359" s="8">
        <v>354</v>
      </c>
      <c r="B359" s="10" t="s">
        <v>2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10"/>
    </row>
    <row r="360" spans="1:11" ht="15">
      <c r="A360" s="8">
        <v>355</v>
      </c>
      <c r="B360" s="10" t="s">
        <v>3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10"/>
    </row>
    <row r="361" spans="1:11" ht="15">
      <c r="A361" s="8">
        <v>356</v>
      </c>
      <c r="B361" s="10" t="s">
        <v>4</v>
      </c>
      <c r="C361" s="7">
        <f>D361+E361+F361+G361+H361+I361+J361</f>
        <v>255.1</v>
      </c>
      <c r="D361" s="7"/>
      <c r="E361" s="7">
        <v>255.1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10"/>
    </row>
    <row r="362" spans="1:11" ht="15">
      <c r="A362" s="8">
        <v>357</v>
      </c>
      <c r="B362" s="10" t="s">
        <v>5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10"/>
    </row>
    <row r="363" spans="1:11" ht="25.5">
      <c r="A363" s="8">
        <v>358</v>
      </c>
      <c r="B363" s="13" t="s">
        <v>344</v>
      </c>
      <c r="C363" s="7">
        <f>D363+E363+F363+G363+H363+I363+J363</f>
        <v>134.6</v>
      </c>
      <c r="D363" s="7">
        <v>0</v>
      </c>
      <c r="E363" s="7">
        <f>E364+E365+E366+E367</f>
        <v>134.6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10"/>
    </row>
    <row r="364" spans="1:11" ht="15">
      <c r="A364" s="8">
        <v>359</v>
      </c>
      <c r="B364" s="10" t="s">
        <v>2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10"/>
    </row>
    <row r="365" spans="1:11" ht="15">
      <c r="A365" s="8">
        <v>360</v>
      </c>
      <c r="B365" s="10" t="s">
        <v>3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10"/>
    </row>
    <row r="366" spans="1:11" ht="15">
      <c r="A366" s="8">
        <v>361</v>
      </c>
      <c r="B366" s="10" t="s">
        <v>4</v>
      </c>
      <c r="C366" s="7">
        <f>D366+E366+F366+G366+H366+I366+J366</f>
        <v>134.6</v>
      </c>
      <c r="D366" s="7"/>
      <c r="E366" s="7">
        <v>134.6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10"/>
    </row>
    <row r="367" spans="1:11" ht="15">
      <c r="A367" s="8">
        <v>362</v>
      </c>
      <c r="B367" s="10" t="s">
        <v>5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10"/>
    </row>
    <row r="368" spans="1:11" ht="25.5">
      <c r="A368" s="8">
        <v>363</v>
      </c>
      <c r="B368" s="13" t="s">
        <v>345</v>
      </c>
      <c r="C368" s="7">
        <f>D368+E368+F368+G368+H368+I368+J368</f>
        <v>279.9</v>
      </c>
      <c r="D368" s="7">
        <v>0</v>
      </c>
      <c r="E368" s="7">
        <f>E369+E370+E371+E372</f>
        <v>279.9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10"/>
    </row>
    <row r="369" spans="1:11" ht="15">
      <c r="A369" s="8">
        <v>364</v>
      </c>
      <c r="B369" s="10" t="s">
        <v>2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10"/>
    </row>
    <row r="370" spans="1:11" ht="15">
      <c r="A370" s="8">
        <v>365</v>
      </c>
      <c r="B370" s="10" t="s">
        <v>3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10"/>
    </row>
    <row r="371" spans="1:11" ht="15">
      <c r="A371" s="8">
        <v>366</v>
      </c>
      <c r="B371" s="10" t="s">
        <v>4</v>
      </c>
      <c r="C371" s="7">
        <f>D371+E371+F371+G371+H371+I371+J371</f>
        <v>279.9</v>
      </c>
      <c r="D371" s="7"/>
      <c r="E371" s="7">
        <v>279.9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10"/>
    </row>
    <row r="372" spans="1:11" ht="15">
      <c r="A372" s="8">
        <v>367</v>
      </c>
      <c r="B372" s="10" t="s">
        <v>5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10"/>
    </row>
    <row r="373" spans="1:11" ht="25.5">
      <c r="A373" s="8">
        <v>368</v>
      </c>
      <c r="B373" s="13" t="s">
        <v>346</v>
      </c>
      <c r="C373" s="7">
        <f>D373+E373+F373+G373+H373+I373+J373</f>
        <v>134.6</v>
      </c>
      <c r="D373" s="7">
        <v>0</v>
      </c>
      <c r="E373" s="7">
        <f>E374+E375+E376+E377</f>
        <v>134.6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10"/>
    </row>
    <row r="374" spans="1:11" ht="15">
      <c r="A374" s="8">
        <v>369</v>
      </c>
      <c r="B374" s="10" t="s">
        <v>2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10"/>
    </row>
    <row r="375" spans="1:11" ht="15">
      <c r="A375" s="8">
        <v>370</v>
      </c>
      <c r="B375" s="10" t="s">
        <v>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10"/>
    </row>
    <row r="376" spans="1:11" ht="15">
      <c r="A376" s="8">
        <v>371</v>
      </c>
      <c r="B376" s="10" t="s">
        <v>4</v>
      </c>
      <c r="C376" s="7">
        <f>D376+E376+F376+G376+H376+I376+J376</f>
        <v>134.6</v>
      </c>
      <c r="D376" s="7"/>
      <c r="E376" s="7">
        <v>134.6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10"/>
    </row>
    <row r="377" spans="1:11" ht="15">
      <c r="A377" s="8">
        <v>372</v>
      </c>
      <c r="B377" s="10" t="s">
        <v>5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10"/>
    </row>
    <row r="378" spans="1:11" ht="25.5">
      <c r="A378" s="8">
        <v>373</v>
      </c>
      <c r="B378" s="13" t="s">
        <v>347</v>
      </c>
      <c r="C378" s="7">
        <f>D378+E378+F378+G378+H378+I378+J378</f>
        <v>209.1</v>
      </c>
      <c r="D378" s="7">
        <v>0</v>
      </c>
      <c r="E378" s="7">
        <f>E379+E380+E381+E382</f>
        <v>209.1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10"/>
    </row>
    <row r="379" spans="1:11" ht="15">
      <c r="A379" s="8">
        <v>374</v>
      </c>
      <c r="B379" s="10" t="s">
        <v>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10"/>
    </row>
    <row r="380" spans="1:11" ht="15">
      <c r="A380" s="8">
        <v>375</v>
      </c>
      <c r="B380" s="10" t="s">
        <v>3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10"/>
    </row>
    <row r="381" spans="1:11" ht="15">
      <c r="A381" s="8">
        <v>376</v>
      </c>
      <c r="B381" s="10" t="s">
        <v>4</v>
      </c>
      <c r="C381" s="7">
        <f>D381+E381+F381+G381+H381+I381+J381</f>
        <v>209.1</v>
      </c>
      <c r="D381" s="7">
        <v>0</v>
      </c>
      <c r="E381" s="7">
        <v>209.1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10"/>
    </row>
    <row r="382" spans="1:11" ht="15">
      <c r="A382" s="8">
        <v>377</v>
      </c>
      <c r="B382" s="10" t="s">
        <v>5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10"/>
    </row>
    <row r="383" spans="1:11" ht="25.5">
      <c r="A383" s="8">
        <v>378</v>
      </c>
      <c r="B383" s="61" t="s">
        <v>348</v>
      </c>
      <c r="C383" s="7">
        <f>D383+E383+F383+G383+H383+J383+I383</f>
        <v>212.1</v>
      </c>
      <c r="D383" s="7">
        <v>0</v>
      </c>
      <c r="E383" s="7">
        <f>E384+E385+E386+E387</f>
        <v>212.1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10"/>
    </row>
    <row r="384" spans="1:11" ht="15">
      <c r="A384" s="8">
        <v>379</v>
      </c>
      <c r="B384" s="10" t="s">
        <v>2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10"/>
    </row>
    <row r="385" spans="1:11" ht="15">
      <c r="A385" s="8">
        <v>380</v>
      </c>
      <c r="B385" s="10" t="s">
        <v>3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10"/>
    </row>
    <row r="386" spans="1:11" ht="15">
      <c r="A386" s="8">
        <v>381</v>
      </c>
      <c r="B386" s="10" t="s">
        <v>4</v>
      </c>
      <c r="C386" s="7">
        <f>D386+E386+F386+G386+H386+I386+J386</f>
        <v>212.1</v>
      </c>
      <c r="D386" s="7">
        <v>0</v>
      </c>
      <c r="E386" s="7">
        <v>212.1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10"/>
    </row>
    <row r="387" spans="1:11" ht="15">
      <c r="A387" s="8">
        <v>382</v>
      </c>
      <c r="B387" s="10" t="s">
        <v>5</v>
      </c>
      <c r="C387" s="60">
        <v>0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10"/>
    </row>
    <row r="388" spans="1:11" ht="25.5">
      <c r="A388" s="8">
        <v>383</v>
      </c>
      <c r="B388" s="13" t="s">
        <v>349</v>
      </c>
      <c r="C388" s="7">
        <f>D388+E388+F388+G388+H388+I388+J388</f>
        <v>92.7</v>
      </c>
      <c r="D388" s="7">
        <v>0</v>
      </c>
      <c r="E388" s="7">
        <f>E389+E390+E391+E392</f>
        <v>92.7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10"/>
    </row>
    <row r="389" spans="1:11" ht="15">
      <c r="A389" s="8">
        <v>384</v>
      </c>
      <c r="B389" s="10" t="s">
        <v>2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10"/>
    </row>
    <row r="390" spans="1:11" ht="15">
      <c r="A390" s="8">
        <v>385</v>
      </c>
      <c r="B390" s="10" t="s">
        <v>3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10"/>
    </row>
    <row r="391" spans="1:11" ht="15">
      <c r="A391" s="8">
        <v>386</v>
      </c>
      <c r="B391" s="10" t="s">
        <v>4</v>
      </c>
      <c r="C391" s="7">
        <f>D391+E391+F391+G391+H391+I391+J391</f>
        <v>92.7</v>
      </c>
      <c r="D391" s="7"/>
      <c r="E391" s="7">
        <v>92.7</v>
      </c>
      <c r="F391" s="7">
        <v>0</v>
      </c>
      <c r="G391" s="7">
        <v>0</v>
      </c>
      <c r="H391" s="7">
        <v>0</v>
      </c>
      <c r="I391" s="7">
        <v>0</v>
      </c>
      <c r="J391" s="7"/>
      <c r="K391" s="10"/>
    </row>
    <row r="392" spans="1:11" ht="15">
      <c r="A392" s="8">
        <v>387</v>
      </c>
      <c r="B392" s="10" t="s">
        <v>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10"/>
    </row>
    <row r="393" spans="1:11" ht="25.5">
      <c r="A393" s="8">
        <v>388</v>
      </c>
      <c r="B393" s="61" t="s">
        <v>360</v>
      </c>
      <c r="C393" s="7">
        <v>0</v>
      </c>
      <c r="D393" s="7">
        <v>0</v>
      </c>
      <c r="E393" s="7">
        <f>E394+E395+E396+E397</f>
        <v>92.7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10"/>
    </row>
    <row r="394" spans="1:11" ht="15">
      <c r="A394" s="8">
        <v>389</v>
      </c>
      <c r="B394" s="10" t="s">
        <v>2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10"/>
    </row>
    <row r="395" spans="1:11" ht="15">
      <c r="A395" s="8">
        <v>390</v>
      </c>
      <c r="B395" s="10" t="s">
        <v>3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10"/>
    </row>
    <row r="396" spans="1:11" ht="15">
      <c r="A396" s="8">
        <v>391</v>
      </c>
      <c r="B396" s="10" t="s">
        <v>4</v>
      </c>
      <c r="C396" s="7">
        <v>0</v>
      </c>
      <c r="D396" s="7">
        <v>0</v>
      </c>
      <c r="E396" s="7">
        <v>92.7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10"/>
    </row>
    <row r="397" spans="1:11" ht="15">
      <c r="A397" s="8">
        <v>392</v>
      </c>
      <c r="B397" s="10" t="s">
        <v>5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10"/>
    </row>
    <row r="398" spans="1:11" ht="25.5">
      <c r="A398" s="8">
        <v>393</v>
      </c>
      <c r="B398" s="13" t="s">
        <v>350</v>
      </c>
      <c r="C398" s="7">
        <f>D398+E398+F398+G398+H398+I398+J398</f>
        <v>640.1</v>
      </c>
      <c r="D398" s="7">
        <v>0</v>
      </c>
      <c r="E398" s="7">
        <f>E399+E400+E401+E402</f>
        <v>640.1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10"/>
    </row>
    <row r="399" spans="1:11" ht="15">
      <c r="A399" s="8">
        <v>394</v>
      </c>
      <c r="B399" s="10" t="s">
        <v>2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10"/>
    </row>
    <row r="400" spans="1:11" ht="15">
      <c r="A400" s="8">
        <v>395</v>
      </c>
      <c r="B400" s="10" t="s">
        <v>3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10"/>
    </row>
    <row r="401" spans="1:11" ht="15">
      <c r="A401" s="8">
        <v>396</v>
      </c>
      <c r="B401" s="10" t="s">
        <v>4</v>
      </c>
      <c r="C401" s="7">
        <v>0</v>
      </c>
      <c r="D401" s="7">
        <v>0</v>
      </c>
      <c r="E401" s="7">
        <v>640.1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10"/>
    </row>
    <row r="402" spans="1:11" ht="15">
      <c r="A402" s="8">
        <v>397</v>
      </c>
      <c r="B402" s="10" t="s">
        <v>5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10"/>
    </row>
    <row r="403" spans="1:11" ht="25.5">
      <c r="A403" s="8">
        <v>398</v>
      </c>
      <c r="B403" s="13" t="s">
        <v>351</v>
      </c>
      <c r="C403" s="7">
        <f>D403+E403+F403+G403+H403+I403+J403</f>
        <v>380.6</v>
      </c>
      <c r="D403" s="7">
        <v>0</v>
      </c>
      <c r="E403" s="7">
        <f>E404+E405+E406+E407</f>
        <v>380.6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10"/>
    </row>
    <row r="404" spans="1:11" ht="15">
      <c r="A404" s="8">
        <v>399</v>
      </c>
      <c r="B404" s="10" t="s">
        <v>2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10"/>
    </row>
    <row r="405" spans="1:11" ht="15">
      <c r="A405" s="8">
        <v>400</v>
      </c>
      <c r="B405" s="10" t="s">
        <v>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10"/>
    </row>
    <row r="406" spans="1:11" ht="15">
      <c r="A406" s="8">
        <v>401</v>
      </c>
      <c r="B406" s="10" t="s">
        <v>4</v>
      </c>
      <c r="C406" s="7">
        <v>0</v>
      </c>
      <c r="D406" s="7">
        <v>0</v>
      </c>
      <c r="E406" s="7">
        <v>380.6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10"/>
    </row>
    <row r="407" spans="1:11" ht="15">
      <c r="A407" s="8">
        <v>402</v>
      </c>
      <c r="B407" s="10" t="s">
        <v>5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10"/>
    </row>
    <row r="408" spans="1:11" ht="25.5">
      <c r="A408" s="8">
        <v>403</v>
      </c>
      <c r="B408" s="13" t="s">
        <v>352</v>
      </c>
      <c r="C408" s="7">
        <f>D408+E408+F408+G408+H408+I408+J408</f>
        <v>603.8</v>
      </c>
      <c r="D408" s="7">
        <v>0</v>
      </c>
      <c r="E408" s="7">
        <f>E409+E410+E411</f>
        <v>603.8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10"/>
    </row>
    <row r="409" spans="1:11" ht="15">
      <c r="A409" s="8">
        <v>404</v>
      </c>
      <c r="B409" s="10" t="s">
        <v>2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10"/>
    </row>
    <row r="410" spans="1:11" ht="15">
      <c r="A410" s="8">
        <v>405</v>
      </c>
      <c r="B410" s="10" t="s">
        <v>3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10"/>
    </row>
    <row r="411" spans="1:11" ht="15">
      <c r="A411" s="8">
        <v>406</v>
      </c>
      <c r="B411" s="10" t="s">
        <v>4</v>
      </c>
      <c r="C411" s="7">
        <v>0</v>
      </c>
      <c r="D411" s="7">
        <v>0</v>
      </c>
      <c r="E411" s="7">
        <v>603.8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10"/>
    </row>
    <row r="412" spans="1:11" ht="15">
      <c r="A412" s="8">
        <v>407</v>
      </c>
      <c r="B412" s="10" t="s">
        <v>5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10"/>
    </row>
    <row r="413" spans="1:11" ht="25.5">
      <c r="A413" s="8">
        <v>408</v>
      </c>
      <c r="B413" s="13" t="s">
        <v>353</v>
      </c>
      <c r="C413" s="7">
        <f>D413+E413+F413+G413+H413+I413+J413</f>
        <v>311.4</v>
      </c>
      <c r="D413" s="7">
        <v>0</v>
      </c>
      <c r="E413" s="7">
        <f>E414+E415+E416+E417</f>
        <v>311.4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10"/>
    </row>
    <row r="414" spans="1:11" ht="15">
      <c r="A414" s="8">
        <v>409</v>
      </c>
      <c r="B414" s="10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10"/>
    </row>
    <row r="415" spans="1:11" ht="15">
      <c r="A415" s="8">
        <v>410</v>
      </c>
      <c r="B415" s="10" t="s">
        <v>3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10"/>
    </row>
    <row r="416" spans="1:11" ht="15">
      <c r="A416" s="8">
        <v>411</v>
      </c>
      <c r="B416" s="10" t="s">
        <v>4</v>
      </c>
      <c r="C416" s="7">
        <v>0</v>
      </c>
      <c r="D416" s="7">
        <v>0</v>
      </c>
      <c r="E416" s="7">
        <v>311.4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10"/>
    </row>
    <row r="417" spans="1:11" ht="15">
      <c r="A417" s="8">
        <v>412</v>
      </c>
      <c r="B417" s="10" t="s">
        <v>5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10"/>
    </row>
    <row r="418" spans="1:11" ht="25.5">
      <c r="A418" s="8">
        <v>413</v>
      </c>
      <c r="B418" s="13" t="s">
        <v>354</v>
      </c>
      <c r="C418" s="7">
        <f>D418+E418+F418+G418+H418+I418+J418</f>
        <v>656.5</v>
      </c>
      <c r="D418" s="7">
        <v>0</v>
      </c>
      <c r="E418" s="7">
        <f>E419+E420+E421+E422</f>
        <v>656.5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10"/>
    </row>
    <row r="419" spans="1:11" ht="15">
      <c r="A419" s="8">
        <v>414</v>
      </c>
      <c r="B419" s="10" t="s">
        <v>2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10"/>
    </row>
    <row r="420" spans="1:11" ht="15">
      <c r="A420" s="8">
        <v>415</v>
      </c>
      <c r="B420" s="10" t="s">
        <v>3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10"/>
    </row>
    <row r="421" spans="1:11" ht="15">
      <c r="A421" s="8">
        <v>416</v>
      </c>
      <c r="B421" s="10" t="s">
        <v>4</v>
      </c>
      <c r="C421" s="7">
        <v>0</v>
      </c>
      <c r="D421" s="7">
        <v>0</v>
      </c>
      <c r="E421" s="7">
        <v>656.5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10"/>
    </row>
    <row r="422" spans="1:11" ht="15">
      <c r="A422" s="8">
        <v>417</v>
      </c>
      <c r="B422" s="10" t="s">
        <v>5</v>
      </c>
      <c r="C422" s="7">
        <f>D422+E422+F422+G422+H422+I422+J422</f>
        <v>0</v>
      </c>
      <c r="D422" s="7">
        <f>E422+F422+G422+H422+I422+J422+K422</f>
        <v>0</v>
      </c>
      <c r="E422" s="7">
        <f>F422+G422+H422+I422+J422+K422+L422</f>
        <v>0</v>
      </c>
      <c r="F422" s="7">
        <f>G422+H422+I422+J422+K422+L422+M422</f>
        <v>0</v>
      </c>
      <c r="G422" s="7">
        <f>H422+I422+J422+K422+L422+M422+N422</f>
        <v>0</v>
      </c>
      <c r="H422" s="7">
        <f>I422+J422+K422+L422+M422+N422+O422</f>
        <v>0</v>
      </c>
      <c r="I422" s="7">
        <f>J422+K422+L422+M422+N422+O422+P422</f>
        <v>0</v>
      </c>
      <c r="J422" s="7">
        <f>K422+L422+M422+N422+O422+P422+Q422</f>
        <v>0</v>
      </c>
      <c r="K422" s="10"/>
    </row>
    <row r="423" spans="1:11" ht="42" customHeight="1">
      <c r="A423" s="8">
        <v>418</v>
      </c>
      <c r="B423" s="12" t="s">
        <v>22</v>
      </c>
      <c r="C423" s="9">
        <f>D423+E423+F423+G423+H423+I423+J423</f>
        <v>22333.4</v>
      </c>
      <c r="D423" s="9">
        <f>D425+D426+D427</f>
        <v>3166</v>
      </c>
      <c r="E423" s="9">
        <f>E425+E426+E427</f>
        <v>3200</v>
      </c>
      <c r="F423" s="9">
        <f>F425+F426+F427</f>
        <v>128</v>
      </c>
      <c r="G423" s="9">
        <f>G425+G426+G427</f>
        <v>3675</v>
      </c>
      <c r="H423" s="9">
        <f>H425+H426+H427</f>
        <v>3858.7</v>
      </c>
      <c r="I423" s="9">
        <f>I425+I426+I427</f>
        <v>4051.6</v>
      </c>
      <c r="J423" s="9">
        <f>J425+J426+J427</f>
        <v>4254.1</v>
      </c>
      <c r="K423" s="10">
        <v>21</v>
      </c>
    </row>
    <row r="424" spans="1:11" ht="15" customHeight="1">
      <c r="A424" s="8">
        <v>419</v>
      </c>
      <c r="B424" s="12" t="s">
        <v>2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10"/>
    </row>
    <row r="425" spans="1:11" ht="15">
      <c r="A425" s="8">
        <v>420</v>
      </c>
      <c r="B425" s="10" t="s">
        <v>3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10"/>
    </row>
    <row r="426" spans="1:11" ht="15">
      <c r="A426" s="8">
        <v>421</v>
      </c>
      <c r="B426" s="10" t="s">
        <v>4</v>
      </c>
      <c r="C426" s="7">
        <f>D426+E426+F426+G426+H426+I426+J426</f>
        <v>22333.4</v>
      </c>
      <c r="D426" s="7">
        <f>3000+216-50</f>
        <v>3166</v>
      </c>
      <c r="E426" s="7">
        <v>3200</v>
      </c>
      <c r="F426" s="7">
        <f>3500-3372</f>
        <v>128</v>
      </c>
      <c r="G426" s="7">
        <v>3675</v>
      </c>
      <c r="H426" s="7">
        <v>3858.7</v>
      </c>
      <c r="I426" s="7">
        <v>4051.6</v>
      </c>
      <c r="J426" s="7">
        <v>4254.1</v>
      </c>
      <c r="K426" s="10"/>
    </row>
    <row r="427" spans="1:11" ht="15">
      <c r="A427" s="8">
        <v>422</v>
      </c>
      <c r="B427" s="10" t="s">
        <v>23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10"/>
    </row>
    <row r="428" spans="1:11" ht="15" customHeight="1">
      <c r="A428" s="8">
        <v>423</v>
      </c>
      <c r="B428" s="63" t="s">
        <v>291</v>
      </c>
      <c r="C428" s="64"/>
      <c r="D428" s="64"/>
      <c r="E428" s="64"/>
      <c r="F428" s="64"/>
      <c r="G428" s="64"/>
      <c r="H428" s="64"/>
      <c r="I428" s="64"/>
      <c r="J428" s="64"/>
      <c r="K428" s="65"/>
    </row>
    <row r="429" spans="1:11" ht="15">
      <c r="A429" s="8">
        <v>424</v>
      </c>
      <c r="B429" s="40" t="s">
        <v>85</v>
      </c>
      <c r="C429" s="9">
        <f>C430+C431+C432+C433</f>
        <v>10620</v>
      </c>
      <c r="D429" s="9">
        <f>D430+D431+D432+D433</f>
        <v>1620</v>
      </c>
      <c r="E429" s="9">
        <f aca="true" t="shared" si="35" ref="E429:J429">E431+E432+E433</f>
        <v>300</v>
      </c>
      <c r="F429" s="9">
        <f t="shared" si="35"/>
        <v>0</v>
      </c>
      <c r="G429" s="9">
        <f t="shared" si="35"/>
        <v>3000</v>
      </c>
      <c r="H429" s="9">
        <f>H430+H431+H432+H433</f>
        <v>3000</v>
      </c>
      <c r="I429" s="9">
        <f t="shared" si="35"/>
        <v>3000</v>
      </c>
      <c r="J429" s="9">
        <f t="shared" si="35"/>
        <v>0</v>
      </c>
      <c r="K429" s="10"/>
    </row>
    <row r="430" spans="1:11" ht="15">
      <c r="A430" s="8">
        <v>425</v>
      </c>
      <c r="B430" s="41" t="s">
        <v>2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10"/>
    </row>
    <row r="431" spans="1:11" ht="15">
      <c r="A431" s="8">
        <v>426</v>
      </c>
      <c r="B431" s="10" t="s">
        <v>3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10"/>
    </row>
    <row r="432" spans="1:11" ht="15">
      <c r="A432" s="8">
        <v>427</v>
      </c>
      <c r="B432" s="10" t="s">
        <v>4</v>
      </c>
      <c r="C432" s="7">
        <f>C438</f>
        <v>10620</v>
      </c>
      <c r="D432" s="7">
        <f>D438+D500</f>
        <v>1620</v>
      </c>
      <c r="E432" s="7">
        <f>E505</f>
        <v>300</v>
      </c>
      <c r="F432" s="7">
        <f>F438</f>
        <v>0</v>
      </c>
      <c r="G432" s="7">
        <f>G438</f>
        <v>3000</v>
      </c>
      <c r="H432" s="7">
        <f>H438</f>
        <v>3000</v>
      </c>
      <c r="I432" s="7">
        <f>I438</f>
        <v>3000</v>
      </c>
      <c r="J432" s="7">
        <f>J438</f>
        <v>0</v>
      </c>
      <c r="K432" s="10"/>
    </row>
    <row r="433" spans="1:11" ht="15">
      <c r="A433" s="8">
        <v>428</v>
      </c>
      <c r="B433" s="10" t="s">
        <v>23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10"/>
    </row>
    <row r="434" spans="1:11" ht="15">
      <c r="A434" s="8">
        <v>429</v>
      </c>
      <c r="B434" s="10" t="s">
        <v>8</v>
      </c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5.5">
      <c r="A435" s="8">
        <v>430</v>
      </c>
      <c r="B435" s="41" t="s">
        <v>78</v>
      </c>
      <c r="C435" s="7">
        <f>D435+E435+F435+G435+H435+I435+J435</f>
        <v>10620</v>
      </c>
      <c r="D435" s="7">
        <f aca="true" t="shared" si="36" ref="D435:J435">D436+D437+D438+D439</f>
        <v>1620</v>
      </c>
      <c r="E435" s="7">
        <f t="shared" si="36"/>
        <v>0</v>
      </c>
      <c r="F435" s="7">
        <f t="shared" si="36"/>
        <v>0</v>
      </c>
      <c r="G435" s="7">
        <f t="shared" si="36"/>
        <v>3000</v>
      </c>
      <c r="H435" s="7">
        <f t="shared" si="36"/>
        <v>3000</v>
      </c>
      <c r="I435" s="7">
        <f t="shared" si="36"/>
        <v>3000</v>
      </c>
      <c r="J435" s="7">
        <f t="shared" si="36"/>
        <v>0</v>
      </c>
      <c r="K435" s="10"/>
    </row>
    <row r="436" spans="1:11" ht="15">
      <c r="A436" s="8">
        <v>431</v>
      </c>
      <c r="B436" s="41" t="s">
        <v>2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10"/>
    </row>
    <row r="437" spans="1:11" ht="15">
      <c r="A437" s="8">
        <v>432</v>
      </c>
      <c r="B437" s="10" t="s">
        <v>3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f>H439+H440+H441</f>
        <v>0</v>
      </c>
      <c r="I437" s="7">
        <v>0</v>
      </c>
      <c r="J437" s="7">
        <v>0</v>
      </c>
      <c r="K437" s="10"/>
    </row>
    <row r="438" spans="1:11" ht="15">
      <c r="A438" s="8">
        <v>433</v>
      </c>
      <c r="B438" s="10" t="s">
        <v>4</v>
      </c>
      <c r="C438" s="7">
        <f>D438+E438+F438+G438+H438+I438+J438</f>
        <v>10620</v>
      </c>
      <c r="D438" s="7">
        <f>D450+D460+D470</f>
        <v>1620</v>
      </c>
      <c r="E438" s="7">
        <v>0</v>
      </c>
      <c r="F438" s="7">
        <f>F450+F460+F470</f>
        <v>0</v>
      </c>
      <c r="G438" s="7">
        <f>G450+G460+G470</f>
        <v>3000</v>
      </c>
      <c r="H438" s="7">
        <f>H450+H460+H470</f>
        <v>3000</v>
      </c>
      <c r="I438" s="7">
        <f>I450+I460+I470</f>
        <v>3000</v>
      </c>
      <c r="J438" s="7">
        <f>J450+J460+J470</f>
        <v>0</v>
      </c>
      <c r="K438" s="10"/>
    </row>
    <row r="439" spans="1:11" ht="15">
      <c r="A439" s="8">
        <v>434</v>
      </c>
      <c r="B439" s="10" t="s">
        <v>5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f>H441+H442+H443</f>
        <v>0</v>
      </c>
      <c r="I439" s="7">
        <v>0</v>
      </c>
      <c r="J439" s="7">
        <v>0</v>
      </c>
      <c r="K439" s="10"/>
    </row>
    <row r="440" spans="1:11" ht="25.5">
      <c r="A440" s="8">
        <v>435</v>
      </c>
      <c r="B440" s="10" t="s">
        <v>9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10"/>
    </row>
    <row r="441" spans="1:11" ht="25.5">
      <c r="A441" s="8">
        <v>436</v>
      </c>
      <c r="B441" s="41" t="s">
        <v>79</v>
      </c>
      <c r="C441" s="7"/>
      <c r="D441" s="7"/>
      <c r="E441" s="7"/>
      <c r="F441" s="7"/>
      <c r="G441" s="7"/>
      <c r="H441" s="7"/>
      <c r="I441" s="7"/>
      <c r="J441" s="7"/>
      <c r="K441" s="10"/>
    </row>
    <row r="442" spans="1:11" ht="15">
      <c r="A442" s="8">
        <v>437</v>
      </c>
      <c r="B442" s="41" t="s">
        <v>2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10"/>
    </row>
    <row r="443" spans="1:11" ht="15">
      <c r="A443" s="8">
        <v>438</v>
      </c>
      <c r="B443" s="10" t="s">
        <v>3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10"/>
    </row>
    <row r="444" spans="1:11" ht="15">
      <c r="A444" s="8">
        <v>439</v>
      </c>
      <c r="B444" s="10" t="s">
        <v>4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10"/>
    </row>
    <row r="445" spans="1:11" ht="15">
      <c r="A445" s="8">
        <v>440</v>
      </c>
      <c r="B445" s="10" t="s">
        <v>5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10"/>
    </row>
    <row r="446" spans="1:11" ht="15">
      <c r="A446" s="8">
        <v>441</v>
      </c>
      <c r="B446" s="10" t="s">
        <v>10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10"/>
    </row>
    <row r="447" spans="1:11" ht="40.5">
      <c r="A447" s="8">
        <v>442</v>
      </c>
      <c r="B447" s="12" t="s">
        <v>24</v>
      </c>
      <c r="C447" s="9">
        <f>D447+E447+F447+G447+H447+I447+J447</f>
        <v>0</v>
      </c>
      <c r="D447" s="9">
        <v>0</v>
      </c>
      <c r="E447" s="9">
        <f>E449+E450+E451</f>
        <v>0</v>
      </c>
      <c r="F447" s="9">
        <f>F449+F450+F451</f>
        <v>0</v>
      </c>
      <c r="G447" s="9">
        <v>0</v>
      </c>
      <c r="H447" s="9">
        <v>0</v>
      </c>
      <c r="I447" s="9">
        <v>0</v>
      </c>
      <c r="J447" s="9">
        <v>0</v>
      </c>
      <c r="K447" s="48" t="s">
        <v>232</v>
      </c>
    </row>
    <row r="448" spans="1:11" ht="15">
      <c r="A448" s="8">
        <v>443</v>
      </c>
      <c r="B448" s="10" t="s">
        <v>2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10"/>
    </row>
    <row r="449" spans="1:11" ht="15">
      <c r="A449" s="8">
        <v>444</v>
      </c>
      <c r="B449" s="10" t="s">
        <v>3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10"/>
    </row>
    <row r="450" spans="1:11" ht="15">
      <c r="A450" s="8">
        <v>445</v>
      </c>
      <c r="B450" s="10" t="s">
        <v>4</v>
      </c>
      <c r="C450" s="7">
        <v>0</v>
      </c>
      <c r="D450" s="7">
        <v>0</v>
      </c>
      <c r="E450" s="7">
        <v>0</v>
      </c>
      <c r="F450" s="7">
        <v>0</v>
      </c>
      <c r="G450" s="7">
        <f>G455</f>
        <v>0</v>
      </c>
      <c r="H450" s="7">
        <f>H455</f>
        <v>0</v>
      </c>
      <c r="I450" s="7">
        <f>I455</f>
        <v>0</v>
      </c>
      <c r="J450" s="7">
        <v>0</v>
      </c>
      <c r="K450" s="10"/>
    </row>
    <row r="451" spans="1:11" ht="15">
      <c r="A451" s="8">
        <v>446</v>
      </c>
      <c r="B451" s="10" t="s">
        <v>5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10"/>
    </row>
    <row r="452" spans="1:11" ht="25.5">
      <c r="A452" s="8">
        <v>447</v>
      </c>
      <c r="B452" s="13" t="s">
        <v>203</v>
      </c>
      <c r="C452" s="7">
        <f>D452+E452+F452+G452+H452+I452+J452</f>
        <v>0</v>
      </c>
      <c r="D452" s="7">
        <v>0</v>
      </c>
      <c r="E452" s="7">
        <f>E454+E455+E456</f>
        <v>0</v>
      </c>
      <c r="F452" s="7">
        <f>F454+F455+F456</f>
        <v>0</v>
      </c>
      <c r="G452" s="7">
        <v>0</v>
      </c>
      <c r="H452" s="7">
        <v>0</v>
      </c>
      <c r="I452" s="7">
        <v>0</v>
      </c>
      <c r="J452" s="7">
        <v>0</v>
      </c>
      <c r="K452" s="10"/>
    </row>
    <row r="453" spans="1:11" ht="15">
      <c r="A453" s="8">
        <v>448</v>
      </c>
      <c r="B453" s="13" t="s">
        <v>2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10"/>
    </row>
    <row r="454" spans="1:11" ht="15">
      <c r="A454" s="8">
        <v>449</v>
      </c>
      <c r="B454" s="10" t="s">
        <v>3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10"/>
    </row>
    <row r="455" spans="1:11" ht="15">
      <c r="A455" s="8">
        <v>450</v>
      </c>
      <c r="B455" s="10" t="s">
        <v>4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10"/>
    </row>
    <row r="456" spans="1:11" ht="15">
      <c r="A456" s="8">
        <v>451</v>
      </c>
      <c r="B456" s="10" t="s">
        <v>21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10"/>
    </row>
    <row r="457" spans="1:11" ht="54">
      <c r="A457" s="8">
        <v>452</v>
      </c>
      <c r="B457" s="12" t="s">
        <v>25</v>
      </c>
      <c r="C457" s="9">
        <f>D457+E457+F457+G457+H457+I457+J457</f>
        <v>6000</v>
      </c>
      <c r="D457" s="9">
        <v>0</v>
      </c>
      <c r="E457" s="9">
        <v>0</v>
      </c>
      <c r="F457" s="9">
        <v>0</v>
      </c>
      <c r="G457" s="9">
        <f>G459+G460+G461</f>
        <v>0</v>
      </c>
      <c r="H457" s="9">
        <f>H459+H460+H461</f>
        <v>3000</v>
      </c>
      <c r="I457" s="9">
        <f>I459+I460+I461</f>
        <v>3000</v>
      </c>
      <c r="J457" s="9">
        <v>0</v>
      </c>
      <c r="K457" s="48" t="s">
        <v>232</v>
      </c>
    </row>
    <row r="458" spans="1:11" ht="15">
      <c r="A458" s="8">
        <v>453</v>
      </c>
      <c r="B458" s="12" t="s">
        <v>2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10"/>
    </row>
    <row r="459" spans="1:11" ht="15">
      <c r="A459" s="8">
        <v>454</v>
      </c>
      <c r="B459" s="10" t="s">
        <v>3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10"/>
    </row>
    <row r="460" spans="1:11" ht="15">
      <c r="A460" s="8">
        <v>455</v>
      </c>
      <c r="B460" s="10" t="s">
        <v>4</v>
      </c>
      <c r="C460" s="7">
        <f>D460+E460+F460+G460+H460+I460+J460</f>
        <v>6000</v>
      </c>
      <c r="D460" s="7">
        <v>0</v>
      </c>
      <c r="E460" s="7">
        <v>0</v>
      </c>
      <c r="F460" s="7">
        <v>0</v>
      </c>
      <c r="G460" s="7">
        <f>G465</f>
        <v>0</v>
      </c>
      <c r="H460" s="7">
        <f>H465</f>
        <v>3000</v>
      </c>
      <c r="I460" s="7">
        <f>I465</f>
        <v>3000</v>
      </c>
      <c r="J460" s="7">
        <v>0</v>
      </c>
      <c r="K460" s="10"/>
    </row>
    <row r="461" spans="1:11" ht="15">
      <c r="A461" s="8">
        <v>456</v>
      </c>
      <c r="B461" s="10" t="s">
        <v>5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10"/>
    </row>
    <row r="462" spans="1:11" ht="25.5">
      <c r="A462" s="8">
        <v>457</v>
      </c>
      <c r="B462" s="13" t="s">
        <v>236</v>
      </c>
      <c r="C462" s="7">
        <v>0</v>
      </c>
      <c r="D462" s="7">
        <v>0</v>
      </c>
      <c r="E462" s="7">
        <v>0</v>
      </c>
      <c r="F462" s="7">
        <v>0</v>
      </c>
      <c r="G462" s="7">
        <f>G464+G465+G466</f>
        <v>0</v>
      </c>
      <c r="H462" s="7">
        <f>H463+H464+H465+H466</f>
        <v>3000</v>
      </c>
      <c r="I462" s="7">
        <f>I463+I464+I465+I466</f>
        <v>3000</v>
      </c>
      <c r="J462" s="7">
        <v>0</v>
      </c>
      <c r="K462" s="10"/>
    </row>
    <row r="463" spans="1:11" ht="15">
      <c r="A463" s="8">
        <v>458</v>
      </c>
      <c r="B463" s="13" t="s">
        <v>2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10"/>
    </row>
    <row r="464" spans="1:11" ht="15">
      <c r="A464" s="8">
        <v>459</v>
      </c>
      <c r="B464" s="10" t="s">
        <v>3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10"/>
    </row>
    <row r="465" spans="1:11" ht="15">
      <c r="A465" s="8">
        <v>460</v>
      </c>
      <c r="B465" s="10" t="s">
        <v>4</v>
      </c>
      <c r="C465" s="7">
        <f>D465+E465+F465+G465+H465+I465+J465</f>
        <v>6000</v>
      </c>
      <c r="D465" s="7">
        <v>0</v>
      </c>
      <c r="E465" s="7">
        <v>0</v>
      </c>
      <c r="F465" s="7">
        <v>0</v>
      </c>
      <c r="G465" s="7">
        <v>0</v>
      </c>
      <c r="H465" s="7">
        <v>3000</v>
      </c>
      <c r="I465" s="7">
        <v>3000</v>
      </c>
      <c r="J465" s="7">
        <v>0</v>
      </c>
      <c r="K465" s="10"/>
    </row>
    <row r="466" spans="1:11" ht="15">
      <c r="A466" s="8">
        <v>461</v>
      </c>
      <c r="B466" s="10" t="s">
        <v>21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10"/>
    </row>
    <row r="467" spans="1:11" ht="54">
      <c r="A467" s="8">
        <v>462</v>
      </c>
      <c r="B467" s="12" t="s">
        <v>187</v>
      </c>
      <c r="C467" s="9">
        <f>D467+E467+F467+G467+H467+I467+J467</f>
        <v>4620</v>
      </c>
      <c r="D467" s="9">
        <f>D468+D469+D470+D471</f>
        <v>1620</v>
      </c>
      <c r="E467" s="9">
        <v>0</v>
      </c>
      <c r="F467" s="9">
        <v>0</v>
      </c>
      <c r="G467" s="9">
        <f>G468+G469+G470+G471</f>
        <v>3000</v>
      </c>
      <c r="H467" s="9">
        <f>H469+H470+H471</f>
        <v>0</v>
      </c>
      <c r="I467" s="9">
        <f>I469+I470+I471</f>
        <v>0</v>
      </c>
      <c r="J467" s="9">
        <v>0</v>
      </c>
      <c r="K467" s="48" t="s">
        <v>232</v>
      </c>
    </row>
    <row r="468" spans="1:11" ht="15">
      <c r="A468" s="8">
        <v>463</v>
      </c>
      <c r="B468" s="10" t="s">
        <v>2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10"/>
    </row>
    <row r="469" spans="1:11" ht="15">
      <c r="A469" s="8">
        <v>464</v>
      </c>
      <c r="B469" s="10" t="s">
        <v>3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10"/>
    </row>
    <row r="470" spans="1:11" ht="15">
      <c r="A470" s="8">
        <v>465</v>
      </c>
      <c r="B470" s="10" t="s">
        <v>4</v>
      </c>
      <c r="C470" s="7">
        <f>D470+E470+F470+G470+H470+I470+J470</f>
        <v>4620</v>
      </c>
      <c r="D470" s="7">
        <f>D475+D480+D485+D490+D495</f>
        <v>1620</v>
      </c>
      <c r="E470" s="7">
        <v>0</v>
      </c>
      <c r="F470" s="7">
        <v>0</v>
      </c>
      <c r="G470" s="7">
        <f>G475+G480+G485+G490+G495</f>
        <v>3000</v>
      </c>
      <c r="H470" s="7">
        <f>H475+H480+H485+H490+H495</f>
        <v>0</v>
      </c>
      <c r="I470" s="7">
        <f>I475+I480+I485+I490+I495</f>
        <v>0</v>
      </c>
      <c r="J470" s="7">
        <v>0</v>
      </c>
      <c r="K470" s="10"/>
    </row>
    <row r="471" spans="1:11" ht="15">
      <c r="A471" s="8">
        <v>466</v>
      </c>
      <c r="B471" s="10" t="s">
        <v>21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10"/>
    </row>
    <row r="472" spans="1:11" ht="25.5">
      <c r="A472" s="8">
        <v>467</v>
      </c>
      <c r="B472" s="13" t="s">
        <v>196</v>
      </c>
      <c r="C472" s="7">
        <v>0</v>
      </c>
      <c r="D472" s="7">
        <f>D473+D474+D475+D476</f>
        <v>1620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10"/>
    </row>
    <row r="473" spans="1:11" ht="15">
      <c r="A473" s="8">
        <v>468</v>
      </c>
      <c r="B473" s="13" t="s">
        <v>2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10"/>
    </row>
    <row r="474" spans="1:11" ht="15">
      <c r="A474" s="8">
        <v>469</v>
      </c>
      <c r="B474" s="10" t="s">
        <v>3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10"/>
    </row>
    <row r="475" spans="1:11" ht="15">
      <c r="A475" s="8">
        <v>470</v>
      </c>
      <c r="B475" s="10" t="s">
        <v>4</v>
      </c>
      <c r="C475" s="7">
        <v>0</v>
      </c>
      <c r="D475" s="7">
        <f>1620</f>
        <v>1620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10"/>
    </row>
    <row r="476" spans="1:11" ht="15">
      <c r="A476" s="8">
        <v>471</v>
      </c>
      <c r="B476" s="10" t="s">
        <v>5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10"/>
    </row>
    <row r="477" spans="1:11" ht="25.5">
      <c r="A477" s="8">
        <v>472</v>
      </c>
      <c r="B477" s="13" t="s">
        <v>197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10"/>
    </row>
    <row r="478" spans="1:11" ht="15">
      <c r="A478" s="8">
        <v>473</v>
      </c>
      <c r="B478" s="13" t="s">
        <v>2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10"/>
    </row>
    <row r="479" spans="1:11" ht="15">
      <c r="A479" s="8">
        <v>474</v>
      </c>
      <c r="B479" s="10" t="s">
        <v>3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10"/>
    </row>
    <row r="480" spans="1:11" ht="15">
      <c r="A480" s="8">
        <v>475</v>
      </c>
      <c r="B480" s="10" t="s">
        <v>4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10"/>
    </row>
    <row r="481" spans="1:11" ht="15">
      <c r="A481" s="8">
        <v>476</v>
      </c>
      <c r="B481" s="10" t="s">
        <v>5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10"/>
    </row>
    <row r="482" spans="1:11" ht="25.5">
      <c r="A482" s="8">
        <v>477</v>
      </c>
      <c r="B482" s="13" t="s">
        <v>237</v>
      </c>
      <c r="C482" s="7">
        <f>D482+E482+F482+G482+H482+I482+J482</f>
        <v>2000</v>
      </c>
      <c r="D482" s="7">
        <v>0</v>
      </c>
      <c r="E482" s="7">
        <v>0</v>
      </c>
      <c r="F482" s="7">
        <v>0</v>
      </c>
      <c r="G482" s="7">
        <f>G483+G484+G485+G486</f>
        <v>2000</v>
      </c>
      <c r="H482" s="7">
        <f>H484+H485+H486</f>
        <v>0</v>
      </c>
      <c r="I482" s="7">
        <f>I484+I485+I486</f>
        <v>0</v>
      </c>
      <c r="J482" s="7">
        <v>0</v>
      </c>
      <c r="K482" s="10"/>
    </row>
    <row r="483" spans="1:11" ht="15">
      <c r="A483" s="8">
        <v>478</v>
      </c>
      <c r="B483" s="13" t="s">
        <v>2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10"/>
    </row>
    <row r="484" spans="1:11" ht="15">
      <c r="A484" s="8">
        <v>479</v>
      </c>
      <c r="B484" s="10" t="s">
        <v>3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10"/>
    </row>
    <row r="485" spans="1:11" ht="15">
      <c r="A485" s="8">
        <v>480</v>
      </c>
      <c r="B485" s="10" t="s">
        <v>4</v>
      </c>
      <c r="C485" s="7">
        <f>D485+E485+F485+G485+H485+I485+J485</f>
        <v>2000</v>
      </c>
      <c r="D485" s="7">
        <v>0</v>
      </c>
      <c r="E485" s="7">
        <v>0</v>
      </c>
      <c r="F485" s="7">
        <v>0</v>
      </c>
      <c r="G485" s="7">
        <v>2000</v>
      </c>
      <c r="H485" s="7">
        <v>0</v>
      </c>
      <c r="I485" s="7">
        <v>0</v>
      </c>
      <c r="J485" s="7">
        <v>0</v>
      </c>
      <c r="K485" s="10"/>
    </row>
    <row r="486" spans="1:11" ht="15">
      <c r="A486" s="8">
        <v>481</v>
      </c>
      <c r="B486" s="10" t="s">
        <v>5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10"/>
    </row>
    <row r="487" spans="1:11" ht="25.5">
      <c r="A487" s="8">
        <v>482</v>
      </c>
      <c r="B487" s="13" t="s">
        <v>238</v>
      </c>
      <c r="C487" s="7">
        <f>D487+E487+F487+G487+H487+I487+J487</f>
        <v>1000</v>
      </c>
      <c r="D487" s="7">
        <v>0</v>
      </c>
      <c r="E487" s="7">
        <v>0</v>
      </c>
      <c r="F487" s="7">
        <v>0</v>
      </c>
      <c r="G487" s="7">
        <f>G488+G489+G490+G491</f>
        <v>1000</v>
      </c>
      <c r="H487" s="7">
        <f>H489+H490+H491</f>
        <v>0</v>
      </c>
      <c r="I487" s="7">
        <v>0</v>
      </c>
      <c r="J487" s="7">
        <v>0</v>
      </c>
      <c r="K487" s="10"/>
    </row>
    <row r="488" spans="1:11" ht="15">
      <c r="A488" s="8">
        <v>483</v>
      </c>
      <c r="B488" s="13" t="s">
        <v>2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10"/>
    </row>
    <row r="489" spans="1:11" ht="15">
      <c r="A489" s="8">
        <v>484</v>
      </c>
      <c r="B489" s="10" t="s">
        <v>3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10"/>
    </row>
    <row r="490" spans="1:11" ht="15">
      <c r="A490" s="8">
        <v>485</v>
      </c>
      <c r="B490" s="10" t="s">
        <v>4</v>
      </c>
      <c r="C490" s="7">
        <f>D490+E490+F490+G490+H490+I490+J490</f>
        <v>1000</v>
      </c>
      <c r="D490" s="7">
        <v>0</v>
      </c>
      <c r="E490" s="7">
        <v>0</v>
      </c>
      <c r="F490" s="7">
        <v>0</v>
      </c>
      <c r="G490" s="7">
        <v>1000</v>
      </c>
      <c r="H490" s="7">
        <v>0</v>
      </c>
      <c r="I490" s="7">
        <v>0</v>
      </c>
      <c r="J490" s="7">
        <v>0</v>
      </c>
      <c r="K490" s="10"/>
    </row>
    <row r="491" spans="1:11" ht="15">
      <c r="A491" s="8">
        <v>486</v>
      </c>
      <c r="B491" s="10" t="s">
        <v>5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10"/>
    </row>
    <row r="492" spans="1:11" ht="38.25">
      <c r="A492" s="8">
        <v>487</v>
      </c>
      <c r="B492" s="13" t="s">
        <v>204</v>
      </c>
      <c r="C492" s="7">
        <v>0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10"/>
    </row>
    <row r="493" spans="1:11" ht="15">
      <c r="A493" s="8">
        <v>488</v>
      </c>
      <c r="B493" s="13" t="s">
        <v>2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10"/>
    </row>
    <row r="494" spans="1:11" ht="15">
      <c r="A494" s="8">
        <v>489</v>
      </c>
      <c r="B494" s="10" t="s">
        <v>3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10"/>
    </row>
    <row r="495" spans="1:11" ht="15">
      <c r="A495" s="8">
        <v>490</v>
      </c>
      <c r="B495" s="10" t="s">
        <v>4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10"/>
    </row>
    <row r="496" spans="1:11" ht="15">
      <c r="A496" s="8">
        <v>491</v>
      </c>
      <c r="B496" s="10" t="s">
        <v>15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10"/>
    </row>
    <row r="497" spans="1:11" ht="51">
      <c r="A497" s="8">
        <v>492</v>
      </c>
      <c r="B497" s="41" t="s">
        <v>74</v>
      </c>
      <c r="C497" s="7">
        <v>0</v>
      </c>
      <c r="D497" s="7">
        <v>0</v>
      </c>
      <c r="E497" s="7">
        <f>E498+E499+E500+E501</f>
        <v>300</v>
      </c>
      <c r="F497" s="7">
        <v>0</v>
      </c>
      <c r="G497" s="7">
        <v>0</v>
      </c>
      <c r="H497" s="7">
        <f>H499+H500+H506</f>
        <v>0</v>
      </c>
      <c r="I497" s="7">
        <f>I499+I500+I506</f>
        <v>0</v>
      </c>
      <c r="J497" s="7">
        <v>0</v>
      </c>
      <c r="K497" s="10"/>
    </row>
    <row r="498" spans="1:11" ht="15">
      <c r="A498" s="8">
        <v>493</v>
      </c>
      <c r="B498" s="41" t="s">
        <v>2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10"/>
    </row>
    <row r="499" spans="1:11" ht="15">
      <c r="A499" s="8">
        <v>494</v>
      </c>
      <c r="B499" s="10" t="s">
        <v>3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10"/>
    </row>
    <row r="500" spans="1:11" ht="15">
      <c r="A500" s="8">
        <v>495</v>
      </c>
      <c r="B500" s="10" t="s">
        <v>4</v>
      </c>
      <c r="C500" s="7">
        <v>0</v>
      </c>
      <c r="D500" s="7">
        <v>0</v>
      </c>
      <c r="E500" s="7">
        <f>E505</f>
        <v>300</v>
      </c>
      <c r="F500" s="7">
        <v>0</v>
      </c>
      <c r="G500" s="7">
        <v>0</v>
      </c>
      <c r="H500" s="7">
        <f>H510</f>
        <v>0</v>
      </c>
      <c r="I500" s="7">
        <f>I510</f>
        <v>0</v>
      </c>
      <c r="J500" s="7">
        <v>0</v>
      </c>
      <c r="K500" s="10"/>
    </row>
    <row r="501" spans="1:11" ht="15">
      <c r="A501" s="8">
        <v>496</v>
      </c>
      <c r="B501" s="10" t="s">
        <v>23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10"/>
    </row>
    <row r="502" spans="1:11" ht="54">
      <c r="A502" s="8">
        <v>497</v>
      </c>
      <c r="B502" s="12" t="s">
        <v>355</v>
      </c>
      <c r="C502" s="9">
        <f>D502+E502+F502+G502+H502+I502+J502</f>
        <v>300</v>
      </c>
      <c r="D502" s="9">
        <v>0</v>
      </c>
      <c r="E502" s="9">
        <f>E503+E504+E505+E506</f>
        <v>300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10"/>
    </row>
    <row r="503" spans="1:11" ht="15">
      <c r="A503" s="8">
        <v>498</v>
      </c>
      <c r="B503" s="10" t="s">
        <v>2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10"/>
    </row>
    <row r="504" spans="1:11" ht="15">
      <c r="A504" s="8">
        <v>499</v>
      </c>
      <c r="B504" s="10" t="s">
        <v>3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10"/>
    </row>
    <row r="505" spans="1:11" ht="15">
      <c r="A505" s="8">
        <v>500</v>
      </c>
      <c r="B505" s="10" t="s">
        <v>30</v>
      </c>
      <c r="C505" s="7">
        <f>D505+E505+F505+G505+H505+I505+J505</f>
        <v>300</v>
      </c>
      <c r="D505" s="7">
        <v>0</v>
      </c>
      <c r="E505" s="7">
        <v>300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10"/>
    </row>
    <row r="506" spans="1:11" ht="15">
      <c r="A506" s="8">
        <v>501</v>
      </c>
      <c r="B506" s="10" t="s">
        <v>5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10"/>
    </row>
    <row r="507" spans="1:11" ht="15" customHeight="1">
      <c r="A507" s="8">
        <v>502</v>
      </c>
      <c r="B507" s="63" t="s">
        <v>290</v>
      </c>
      <c r="C507" s="64"/>
      <c r="D507" s="64"/>
      <c r="E507" s="64"/>
      <c r="F507" s="64"/>
      <c r="G507" s="64"/>
      <c r="H507" s="64"/>
      <c r="I507" s="64"/>
      <c r="J507" s="64"/>
      <c r="K507" s="65"/>
    </row>
    <row r="508" spans="1:11" ht="15">
      <c r="A508" s="8">
        <v>503</v>
      </c>
      <c r="B508" s="40" t="s">
        <v>75</v>
      </c>
      <c r="C508" s="9">
        <f>D508+E508+F508+G508+H508+I508+J508</f>
        <v>74537.8</v>
      </c>
      <c r="D508" s="9">
        <f>D510+D511+D512</f>
        <v>19545.7</v>
      </c>
      <c r="E508" s="9">
        <f>E510+E511+E512</f>
        <v>19452</v>
      </c>
      <c r="F508" s="9">
        <f>F510+F511+F512</f>
        <v>30370</v>
      </c>
      <c r="G508" s="9">
        <f>G510+G511+G512</f>
        <v>1200</v>
      </c>
      <c r="H508" s="9">
        <f>H510+H511+H512</f>
        <v>1260</v>
      </c>
      <c r="I508" s="9">
        <f>I510+I511+I512</f>
        <v>1322</v>
      </c>
      <c r="J508" s="9">
        <f>J510+J511+J512</f>
        <v>1388.1</v>
      </c>
      <c r="K508" s="10"/>
    </row>
    <row r="509" spans="1:11" ht="15">
      <c r="A509" s="8">
        <v>504</v>
      </c>
      <c r="B509" s="41" t="s">
        <v>2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10"/>
    </row>
    <row r="510" spans="1:11" ht="15">
      <c r="A510" s="8">
        <v>505</v>
      </c>
      <c r="B510" s="10" t="s">
        <v>3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10"/>
    </row>
    <row r="511" spans="1:11" ht="15">
      <c r="A511" s="8">
        <v>506</v>
      </c>
      <c r="B511" s="10" t="s">
        <v>4</v>
      </c>
      <c r="C511" s="9">
        <f>D511+E511+F511+G511+H511+I511+J511</f>
        <v>74537.8</v>
      </c>
      <c r="D511" s="9">
        <f>D517</f>
        <v>19545.7</v>
      </c>
      <c r="E511" s="9">
        <f>E517</f>
        <v>19452</v>
      </c>
      <c r="F511" s="9">
        <f>F517</f>
        <v>30370</v>
      </c>
      <c r="G511" s="9">
        <f>G517</f>
        <v>1200</v>
      </c>
      <c r="H511" s="9">
        <f>H517</f>
        <v>1260</v>
      </c>
      <c r="I511" s="9">
        <f>I517</f>
        <v>1322</v>
      </c>
      <c r="J511" s="9">
        <f>J517</f>
        <v>1388.1</v>
      </c>
      <c r="K511" s="10"/>
    </row>
    <row r="512" spans="1:11" ht="15">
      <c r="A512" s="8">
        <v>507</v>
      </c>
      <c r="B512" s="10" t="s">
        <v>5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10"/>
    </row>
    <row r="513" spans="1:11" ht="15">
      <c r="A513" s="8">
        <v>508</v>
      </c>
      <c r="B513" s="10" t="s">
        <v>20</v>
      </c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5.5">
      <c r="A514" s="8">
        <v>509</v>
      </c>
      <c r="B514" s="41" t="s">
        <v>76</v>
      </c>
      <c r="C514" s="7">
        <f>D514+E514+F514+G514+H514+I514+J514</f>
        <v>74537.8</v>
      </c>
      <c r="D514" s="7">
        <f>D516+D517+D518</f>
        <v>19545.7</v>
      </c>
      <c r="E514" s="7">
        <f>E516+E517+E518</f>
        <v>19452</v>
      </c>
      <c r="F514" s="7">
        <f>F516+F517+F518</f>
        <v>30370</v>
      </c>
      <c r="G514" s="7">
        <f>G516+G517+G518</f>
        <v>1200</v>
      </c>
      <c r="H514" s="7">
        <f>H516+H517+H518</f>
        <v>1260</v>
      </c>
      <c r="I514" s="7">
        <f>I516+I517+I518</f>
        <v>1322</v>
      </c>
      <c r="J514" s="7">
        <f>J516+J517+J518</f>
        <v>1388.1</v>
      </c>
      <c r="K514" s="10"/>
    </row>
    <row r="515" spans="1:11" ht="15">
      <c r="A515" s="8">
        <v>510</v>
      </c>
      <c r="B515" s="41" t="s">
        <v>2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10"/>
    </row>
    <row r="516" spans="1:11" ht="15">
      <c r="A516" s="8">
        <v>511</v>
      </c>
      <c r="B516" s="10" t="s">
        <v>3</v>
      </c>
      <c r="C516" s="7">
        <v>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10"/>
    </row>
    <row r="517" spans="1:11" ht="15">
      <c r="A517" s="8">
        <v>512</v>
      </c>
      <c r="B517" s="10" t="s">
        <v>4</v>
      </c>
      <c r="C517" s="7">
        <f>D517+E517+F517+G517+H517+I517+J517</f>
        <v>74537.8</v>
      </c>
      <c r="D517" s="7">
        <f>D522+D547</f>
        <v>19545.7</v>
      </c>
      <c r="E517" s="7">
        <f>E522+E547</f>
        <v>19452</v>
      </c>
      <c r="F517" s="7">
        <f>F522+F547</f>
        <v>30370</v>
      </c>
      <c r="G517" s="7">
        <f>G522+G547</f>
        <v>1200</v>
      </c>
      <c r="H517" s="7">
        <f>H522+H547</f>
        <v>1260</v>
      </c>
      <c r="I517" s="7">
        <f>I522+I547</f>
        <v>1322</v>
      </c>
      <c r="J517" s="7">
        <f>J522+J547</f>
        <v>1388.1</v>
      </c>
      <c r="K517" s="10"/>
    </row>
    <row r="518" spans="1:11" ht="15">
      <c r="A518" s="8">
        <v>513</v>
      </c>
      <c r="B518" s="10" t="s">
        <v>21</v>
      </c>
      <c r="C518" s="7">
        <f aca="true" t="shared" si="37" ref="C518:C542">D518+E518+F518+G518+H518+I518+J518</f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10"/>
    </row>
    <row r="519" spans="1:11" ht="54">
      <c r="A519" s="8">
        <v>514</v>
      </c>
      <c r="B519" s="12" t="s">
        <v>26</v>
      </c>
      <c r="C519" s="9">
        <f t="shared" si="37"/>
        <v>5320.1</v>
      </c>
      <c r="D519" s="9">
        <f>D521+D522+D523</f>
        <v>50</v>
      </c>
      <c r="E519" s="9">
        <f>E521+E522+E523</f>
        <v>0</v>
      </c>
      <c r="F519" s="9">
        <f>F521+F522+F523</f>
        <v>100</v>
      </c>
      <c r="G519" s="9">
        <f>G520+G521+G522+G523</f>
        <v>1200</v>
      </c>
      <c r="H519" s="9">
        <f>H520+H521+H522+H523</f>
        <v>1260</v>
      </c>
      <c r="I519" s="9">
        <f>I520+I521+I522+I523</f>
        <v>1322</v>
      </c>
      <c r="J519" s="9">
        <f>J520+J521+J522+J523</f>
        <v>1388.1</v>
      </c>
      <c r="K519" s="10">
        <v>34.35</v>
      </c>
    </row>
    <row r="520" spans="1:11" ht="15">
      <c r="A520" s="8">
        <v>515</v>
      </c>
      <c r="B520" s="10" t="s">
        <v>2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10"/>
    </row>
    <row r="521" spans="1:11" ht="15">
      <c r="A521" s="8">
        <v>516</v>
      </c>
      <c r="B521" s="10" t="s">
        <v>3</v>
      </c>
      <c r="C521" s="7">
        <f t="shared" si="37"/>
        <v>0</v>
      </c>
      <c r="D521" s="7">
        <f aca="true" t="shared" si="38" ref="D521:D541">E521+F521+G521+H521+I521+J521+K521</f>
        <v>0</v>
      </c>
      <c r="E521" s="7">
        <f aca="true" t="shared" si="39" ref="E521:E541">F521+G521+H521+I521+J521+K521+L521</f>
        <v>0</v>
      </c>
      <c r="F521" s="7">
        <f aca="true" t="shared" si="40" ref="F521:F541">G521+H521+I521+J521+K521+L521+M521</f>
        <v>0</v>
      </c>
      <c r="G521" s="7">
        <f aca="true" t="shared" si="41" ref="G521:G541">H521+I521+J521+K521+L521+M521+N521</f>
        <v>0</v>
      </c>
      <c r="H521" s="7">
        <f>I521+J521+K521+L521+M521+N521+O521</f>
        <v>0</v>
      </c>
      <c r="I521" s="7">
        <f>J521+K521+L521+M521+N521+O521+P521</f>
        <v>0</v>
      </c>
      <c r="J521" s="7">
        <f>K521+L521+M521+N521+O521+P521+Q521</f>
        <v>0</v>
      </c>
      <c r="K521" s="10"/>
    </row>
    <row r="522" spans="1:11" ht="15">
      <c r="A522" s="8">
        <v>517</v>
      </c>
      <c r="B522" s="10" t="s">
        <v>4</v>
      </c>
      <c r="C522" s="7">
        <f t="shared" si="37"/>
        <v>5320.1</v>
      </c>
      <c r="D522" s="7">
        <f>D527+D532+D537+D542</f>
        <v>50</v>
      </c>
      <c r="E522" s="7">
        <v>0</v>
      </c>
      <c r="F522" s="7">
        <f>F527+F532+F537+F542</f>
        <v>100</v>
      </c>
      <c r="G522" s="7">
        <f>G537+G542</f>
        <v>1200</v>
      </c>
      <c r="H522" s="7">
        <f>H537+H542</f>
        <v>1260</v>
      </c>
      <c r="I522" s="7">
        <f>I537+I542</f>
        <v>1322</v>
      </c>
      <c r="J522" s="7">
        <f>J537+J542</f>
        <v>1388.1</v>
      </c>
      <c r="K522" s="10"/>
    </row>
    <row r="523" spans="1:11" ht="15">
      <c r="A523" s="8">
        <v>518</v>
      </c>
      <c r="B523" s="10" t="s">
        <v>5</v>
      </c>
      <c r="C523" s="7">
        <f t="shared" si="37"/>
        <v>0</v>
      </c>
      <c r="D523" s="7">
        <f t="shared" si="38"/>
        <v>0</v>
      </c>
      <c r="E523" s="7">
        <f t="shared" si="39"/>
        <v>0</v>
      </c>
      <c r="F523" s="7">
        <f t="shared" si="40"/>
        <v>0</v>
      </c>
      <c r="G523" s="7">
        <f t="shared" si="41"/>
        <v>0</v>
      </c>
      <c r="H523" s="7">
        <f aca="true" t="shared" si="42" ref="H523:H533">I523+J523+K523+L523+M523+N523+O523</f>
        <v>0</v>
      </c>
      <c r="I523" s="7">
        <f aca="true" t="shared" si="43" ref="I523:I533">J523+K523+L523+M523+N523+O523+P523</f>
        <v>0</v>
      </c>
      <c r="J523" s="7">
        <f aca="true" t="shared" si="44" ref="J523:J533">K523+L523+M523+N523+O523+P523+Q523</f>
        <v>0</v>
      </c>
      <c r="K523" s="10"/>
    </row>
    <row r="524" spans="1:11" ht="76.5">
      <c r="A524" s="8">
        <v>519</v>
      </c>
      <c r="B524" s="13" t="s">
        <v>239</v>
      </c>
      <c r="C524" s="7">
        <f t="shared" si="37"/>
        <v>0</v>
      </c>
      <c r="D524" s="7">
        <f t="shared" si="38"/>
        <v>0</v>
      </c>
      <c r="E524" s="7">
        <f t="shared" si="39"/>
        <v>0</v>
      </c>
      <c r="F524" s="7">
        <f t="shared" si="40"/>
        <v>0</v>
      </c>
      <c r="G524" s="7">
        <f t="shared" si="41"/>
        <v>0</v>
      </c>
      <c r="H524" s="7">
        <f t="shared" si="42"/>
        <v>0</v>
      </c>
      <c r="I524" s="7">
        <f t="shared" si="43"/>
        <v>0</v>
      </c>
      <c r="J524" s="7">
        <f t="shared" si="44"/>
        <v>0</v>
      </c>
      <c r="K524" s="10"/>
    </row>
    <row r="525" spans="1:11" ht="15">
      <c r="A525" s="8">
        <v>520</v>
      </c>
      <c r="B525" s="13" t="s">
        <v>2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10"/>
    </row>
    <row r="526" spans="1:11" ht="15">
      <c r="A526" s="8">
        <v>521</v>
      </c>
      <c r="B526" s="10" t="s">
        <v>3</v>
      </c>
      <c r="C526" s="7">
        <f t="shared" si="37"/>
        <v>0</v>
      </c>
      <c r="D526" s="7">
        <f t="shared" si="38"/>
        <v>0</v>
      </c>
      <c r="E526" s="7">
        <f t="shared" si="39"/>
        <v>0</v>
      </c>
      <c r="F526" s="7">
        <f t="shared" si="40"/>
        <v>0</v>
      </c>
      <c r="G526" s="7">
        <f t="shared" si="41"/>
        <v>0</v>
      </c>
      <c r="H526" s="7">
        <f t="shared" si="42"/>
        <v>0</v>
      </c>
      <c r="I526" s="7">
        <f t="shared" si="43"/>
        <v>0</v>
      </c>
      <c r="J526" s="7">
        <f t="shared" si="44"/>
        <v>0</v>
      </c>
      <c r="K526" s="10"/>
    </row>
    <row r="527" spans="1:11" ht="15">
      <c r="A527" s="8">
        <v>522</v>
      </c>
      <c r="B527" s="10" t="s">
        <v>4</v>
      </c>
      <c r="C527" s="7">
        <f t="shared" si="37"/>
        <v>0</v>
      </c>
      <c r="D527" s="7">
        <f t="shared" si="38"/>
        <v>0</v>
      </c>
      <c r="E527" s="7">
        <f t="shared" si="39"/>
        <v>0</v>
      </c>
      <c r="F527" s="7">
        <f t="shared" si="40"/>
        <v>0</v>
      </c>
      <c r="G527" s="7">
        <f t="shared" si="41"/>
        <v>0</v>
      </c>
      <c r="H527" s="7">
        <f t="shared" si="42"/>
        <v>0</v>
      </c>
      <c r="I527" s="7">
        <f t="shared" si="43"/>
        <v>0</v>
      </c>
      <c r="J527" s="7">
        <f t="shared" si="44"/>
        <v>0</v>
      </c>
      <c r="K527" s="10"/>
    </row>
    <row r="528" spans="1:11" ht="15">
      <c r="A528" s="8">
        <v>523</v>
      </c>
      <c r="B528" s="10" t="s">
        <v>5</v>
      </c>
      <c r="C528" s="7">
        <f t="shared" si="37"/>
        <v>0</v>
      </c>
      <c r="D528" s="7">
        <f t="shared" si="38"/>
        <v>0</v>
      </c>
      <c r="E528" s="7">
        <f t="shared" si="39"/>
        <v>0</v>
      </c>
      <c r="F528" s="7">
        <f t="shared" si="40"/>
        <v>0</v>
      </c>
      <c r="G528" s="7">
        <f t="shared" si="41"/>
        <v>0</v>
      </c>
      <c r="H528" s="7">
        <f t="shared" si="42"/>
        <v>0</v>
      </c>
      <c r="I528" s="7">
        <f t="shared" si="43"/>
        <v>0</v>
      </c>
      <c r="J528" s="7">
        <f t="shared" si="44"/>
        <v>0</v>
      </c>
      <c r="K528" s="10"/>
    </row>
    <row r="529" spans="1:11" ht="51" customHeight="1">
      <c r="A529" s="8">
        <v>524</v>
      </c>
      <c r="B529" s="13" t="s">
        <v>240</v>
      </c>
      <c r="C529" s="7">
        <f t="shared" si="37"/>
        <v>0</v>
      </c>
      <c r="D529" s="7">
        <v>0</v>
      </c>
      <c r="E529" s="7">
        <f>E530+E531+E532+E533</f>
        <v>0</v>
      </c>
      <c r="F529" s="7">
        <f t="shared" si="40"/>
        <v>0</v>
      </c>
      <c r="G529" s="7">
        <f t="shared" si="41"/>
        <v>0</v>
      </c>
      <c r="H529" s="7">
        <f t="shared" si="42"/>
        <v>0</v>
      </c>
      <c r="I529" s="7">
        <f t="shared" si="43"/>
        <v>0</v>
      </c>
      <c r="J529" s="7">
        <f t="shared" si="44"/>
        <v>0</v>
      </c>
      <c r="K529" s="10"/>
    </row>
    <row r="530" spans="1:11" ht="15">
      <c r="A530" s="8">
        <v>525</v>
      </c>
      <c r="B530" s="13" t="s">
        <v>2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10"/>
    </row>
    <row r="531" spans="1:11" ht="15">
      <c r="A531" s="8">
        <v>526</v>
      </c>
      <c r="B531" s="10" t="s">
        <v>3</v>
      </c>
      <c r="C531" s="7">
        <f t="shared" si="37"/>
        <v>0</v>
      </c>
      <c r="D531" s="7">
        <f t="shared" si="38"/>
        <v>0</v>
      </c>
      <c r="E531" s="7">
        <f t="shared" si="39"/>
        <v>0</v>
      </c>
      <c r="F531" s="7">
        <f t="shared" si="40"/>
        <v>0</v>
      </c>
      <c r="G531" s="7">
        <f t="shared" si="41"/>
        <v>0</v>
      </c>
      <c r="H531" s="7">
        <f t="shared" si="42"/>
        <v>0</v>
      </c>
      <c r="I531" s="7">
        <f t="shared" si="43"/>
        <v>0</v>
      </c>
      <c r="J531" s="7">
        <f t="shared" si="44"/>
        <v>0</v>
      </c>
      <c r="K531" s="10"/>
    </row>
    <row r="532" spans="1:11" ht="15">
      <c r="A532" s="8">
        <v>527</v>
      </c>
      <c r="B532" s="10" t="s">
        <v>4</v>
      </c>
      <c r="C532" s="7">
        <f t="shared" si="37"/>
        <v>0</v>
      </c>
      <c r="D532" s="7">
        <v>0</v>
      </c>
      <c r="E532" s="7">
        <v>0</v>
      </c>
      <c r="F532" s="7">
        <f t="shared" si="40"/>
        <v>0</v>
      </c>
      <c r="G532" s="7">
        <f t="shared" si="41"/>
        <v>0</v>
      </c>
      <c r="H532" s="7">
        <f t="shared" si="42"/>
        <v>0</v>
      </c>
      <c r="I532" s="7">
        <f t="shared" si="43"/>
        <v>0</v>
      </c>
      <c r="J532" s="7">
        <f t="shared" si="44"/>
        <v>0</v>
      </c>
      <c r="K532" s="10"/>
    </row>
    <row r="533" spans="1:11" ht="15">
      <c r="A533" s="8">
        <v>528</v>
      </c>
      <c r="B533" s="10" t="s">
        <v>5</v>
      </c>
      <c r="C533" s="7">
        <f t="shared" si="37"/>
        <v>0</v>
      </c>
      <c r="D533" s="7">
        <f t="shared" si="38"/>
        <v>0</v>
      </c>
      <c r="E533" s="7">
        <f t="shared" si="39"/>
        <v>0</v>
      </c>
      <c r="F533" s="7">
        <f t="shared" si="40"/>
        <v>0</v>
      </c>
      <c r="G533" s="7">
        <f t="shared" si="41"/>
        <v>0</v>
      </c>
      <c r="H533" s="7">
        <f t="shared" si="42"/>
        <v>0</v>
      </c>
      <c r="I533" s="7">
        <f t="shared" si="43"/>
        <v>0</v>
      </c>
      <c r="J533" s="7">
        <f t="shared" si="44"/>
        <v>0</v>
      </c>
      <c r="K533" s="10"/>
    </row>
    <row r="534" spans="1:11" ht="15.75" customHeight="1">
      <c r="A534" s="8">
        <v>529</v>
      </c>
      <c r="B534" s="13" t="s">
        <v>205</v>
      </c>
      <c r="C534" s="7">
        <f t="shared" si="37"/>
        <v>580.5</v>
      </c>
      <c r="D534" s="7">
        <f>D535+D536+D537+D538</f>
        <v>50</v>
      </c>
      <c r="E534" s="7">
        <v>0</v>
      </c>
      <c r="F534" s="7">
        <v>100</v>
      </c>
      <c r="G534" s="7">
        <f>G535+G536+G537+G538</f>
        <v>100</v>
      </c>
      <c r="H534" s="7">
        <v>105</v>
      </c>
      <c r="I534" s="7">
        <v>110</v>
      </c>
      <c r="J534" s="7">
        <v>115.5</v>
      </c>
      <c r="K534" s="10"/>
    </row>
    <row r="535" spans="1:11" ht="15">
      <c r="A535" s="8">
        <v>530</v>
      </c>
      <c r="B535" s="13" t="s">
        <v>2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10"/>
    </row>
    <row r="536" spans="1:11" ht="15">
      <c r="A536" s="8">
        <v>531</v>
      </c>
      <c r="B536" s="10" t="s">
        <v>3</v>
      </c>
      <c r="C536" s="7">
        <f t="shared" si="37"/>
        <v>0</v>
      </c>
      <c r="D536" s="7">
        <f t="shared" si="38"/>
        <v>0</v>
      </c>
      <c r="E536" s="7">
        <f t="shared" si="39"/>
        <v>0</v>
      </c>
      <c r="F536" s="7">
        <f t="shared" si="40"/>
        <v>0</v>
      </c>
      <c r="G536" s="7">
        <f t="shared" si="41"/>
        <v>0</v>
      </c>
      <c r="H536" s="7">
        <f>I536+J536+K536+L536+M536+N536+O536</f>
        <v>0</v>
      </c>
      <c r="I536" s="7">
        <f>J536+K536+L536+M536+N536+O536+P536</f>
        <v>0</v>
      </c>
      <c r="J536" s="7">
        <f>K536+L536+M536+N536+O536+P536+Q536</f>
        <v>0</v>
      </c>
      <c r="K536" s="10"/>
    </row>
    <row r="537" spans="1:11" ht="15">
      <c r="A537" s="8">
        <v>532</v>
      </c>
      <c r="B537" s="10" t="s">
        <v>4</v>
      </c>
      <c r="C537" s="7">
        <f t="shared" si="37"/>
        <v>580.5</v>
      </c>
      <c r="D537" s="7">
        <v>50</v>
      </c>
      <c r="E537" s="7">
        <v>0</v>
      </c>
      <c r="F537" s="7">
        <v>100</v>
      </c>
      <c r="G537" s="7">
        <v>100</v>
      </c>
      <c r="H537" s="7">
        <v>105</v>
      </c>
      <c r="I537" s="7">
        <v>110</v>
      </c>
      <c r="J537" s="7">
        <v>115.5</v>
      </c>
      <c r="K537" s="10"/>
    </row>
    <row r="538" spans="1:11" ht="15">
      <c r="A538" s="8">
        <v>533</v>
      </c>
      <c r="B538" s="10" t="s">
        <v>5</v>
      </c>
      <c r="C538" s="7">
        <f t="shared" si="37"/>
        <v>0</v>
      </c>
      <c r="D538" s="7">
        <f t="shared" si="38"/>
        <v>0</v>
      </c>
      <c r="E538" s="7">
        <f t="shared" si="39"/>
        <v>0</v>
      </c>
      <c r="F538" s="7">
        <f t="shared" si="40"/>
        <v>0</v>
      </c>
      <c r="G538" s="7">
        <f t="shared" si="41"/>
        <v>0</v>
      </c>
      <c r="H538" s="7">
        <f>I538+J538+K538+L538+M538+N538+O538</f>
        <v>0</v>
      </c>
      <c r="I538" s="7">
        <f>J538+K538+L538+M538+N538+O538+P538</f>
        <v>0</v>
      </c>
      <c r="J538" s="7">
        <f>K538+L538+M538+N538+O538+P538+Q538</f>
        <v>0</v>
      </c>
      <c r="K538" s="10"/>
    </row>
    <row r="539" spans="1:11" ht="15">
      <c r="A539" s="8">
        <v>534</v>
      </c>
      <c r="B539" s="13" t="s">
        <v>206</v>
      </c>
      <c r="C539" s="7">
        <f t="shared" si="37"/>
        <v>4739.6</v>
      </c>
      <c r="D539" s="7">
        <v>0</v>
      </c>
      <c r="E539" s="7">
        <v>0</v>
      </c>
      <c r="F539" s="7">
        <v>0</v>
      </c>
      <c r="G539" s="7">
        <f>G540+G541+G542+G543</f>
        <v>1100</v>
      </c>
      <c r="H539" s="7">
        <v>1155</v>
      </c>
      <c r="I539" s="7">
        <v>1212</v>
      </c>
      <c r="J539" s="7">
        <v>1272.6</v>
      </c>
      <c r="K539" s="10"/>
    </row>
    <row r="540" spans="1:11" ht="15">
      <c r="A540" s="8">
        <v>535</v>
      </c>
      <c r="B540" s="13" t="s">
        <v>2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10"/>
    </row>
    <row r="541" spans="1:11" ht="15">
      <c r="A541" s="8">
        <v>536</v>
      </c>
      <c r="B541" s="10" t="s">
        <v>3</v>
      </c>
      <c r="C541" s="7">
        <f t="shared" si="37"/>
        <v>0</v>
      </c>
      <c r="D541" s="7">
        <f t="shared" si="38"/>
        <v>0</v>
      </c>
      <c r="E541" s="7">
        <f t="shared" si="39"/>
        <v>0</v>
      </c>
      <c r="F541" s="7">
        <f t="shared" si="40"/>
        <v>0</v>
      </c>
      <c r="G541" s="7">
        <f t="shared" si="41"/>
        <v>0</v>
      </c>
      <c r="H541" s="7">
        <f>I541+J541+K541+L541+M541+N541+O541</f>
        <v>0</v>
      </c>
      <c r="I541" s="7">
        <f>J541+K541+L541+M541+N541+O541+P541</f>
        <v>0</v>
      </c>
      <c r="J541" s="7">
        <f>K541+L541+M541+N541+O541+P541+Q541</f>
        <v>0</v>
      </c>
      <c r="K541" s="10"/>
    </row>
    <row r="542" spans="1:11" ht="15">
      <c r="A542" s="8">
        <v>537</v>
      </c>
      <c r="B542" s="10" t="s">
        <v>4</v>
      </c>
      <c r="C542" s="7">
        <f t="shared" si="37"/>
        <v>4739.6</v>
      </c>
      <c r="D542" s="7">
        <v>0</v>
      </c>
      <c r="E542" s="7">
        <v>0</v>
      </c>
      <c r="F542" s="7">
        <v>0</v>
      </c>
      <c r="G542" s="7">
        <v>1100</v>
      </c>
      <c r="H542" s="7">
        <v>1155</v>
      </c>
      <c r="I542" s="7">
        <v>1212</v>
      </c>
      <c r="J542" s="7">
        <v>1272.6</v>
      </c>
      <c r="K542" s="10"/>
    </row>
    <row r="543" spans="1:11" ht="15">
      <c r="A543" s="8">
        <v>538</v>
      </c>
      <c r="B543" s="10" t="s">
        <v>23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10"/>
    </row>
    <row r="544" spans="1:11" ht="41.25" customHeight="1">
      <c r="A544" s="8">
        <v>539</v>
      </c>
      <c r="B544" s="12" t="s">
        <v>220</v>
      </c>
      <c r="C544" s="9">
        <f>D544+E544+F544+G544+H544+I544+J544</f>
        <v>69217.7</v>
      </c>
      <c r="D544" s="9">
        <f>D546+D547+D558</f>
        <v>19495.7</v>
      </c>
      <c r="E544" s="9">
        <f>E546+E547+E558</f>
        <v>19452</v>
      </c>
      <c r="F544" s="9">
        <f>F546+F547+F558</f>
        <v>30270</v>
      </c>
      <c r="G544" s="9">
        <v>0</v>
      </c>
      <c r="H544" s="9">
        <v>0</v>
      </c>
      <c r="I544" s="9">
        <v>0</v>
      </c>
      <c r="J544" s="9">
        <v>0</v>
      </c>
      <c r="K544" s="10">
        <v>34.35</v>
      </c>
    </row>
    <row r="545" spans="1:11" ht="14.25" customHeight="1">
      <c r="A545" s="8">
        <v>540</v>
      </c>
      <c r="B545" s="10" t="s">
        <v>2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10"/>
    </row>
    <row r="546" spans="1:11" ht="15">
      <c r="A546" s="8">
        <v>541</v>
      </c>
      <c r="B546" s="10" t="s">
        <v>3</v>
      </c>
      <c r="C546" s="7">
        <v>0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10"/>
    </row>
    <row r="547" spans="1:11" ht="15">
      <c r="A547" s="8">
        <v>542</v>
      </c>
      <c r="B547" s="10" t="s">
        <v>4</v>
      </c>
      <c r="C547" s="7">
        <f>D547+E547+F547+G547+H547+I547+J547</f>
        <v>69217.7</v>
      </c>
      <c r="D547" s="7">
        <f>D551+D557</f>
        <v>19495.7</v>
      </c>
      <c r="E547" s="7">
        <v>19452</v>
      </c>
      <c r="F547" s="7">
        <v>30270</v>
      </c>
      <c r="G547" s="7">
        <v>0</v>
      </c>
      <c r="H547" s="7">
        <v>0</v>
      </c>
      <c r="I547" s="7">
        <v>0</v>
      </c>
      <c r="J547" s="7">
        <v>0</v>
      </c>
      <c r="K547" s="10"/>
    </row>
    <row r="548" spans="1:11" ht="15">
      <c r="A548" s="8">
        <v>543</v>
      </c>
      <c r="B548" s="10" t="s">
        <v>329</v>
      </c>
      <c r="C548" s="7"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10"/>
    </row>
    <row r="549" spans="1:11" ht="38.25">
      <c r="A549" s="8">
        <v>544</v>
      </c>
      <c r="B549" s="13" t="s">
        <v>336</v>
      </c>
      <c r="C549" s="7">
        <v>0</v>
      </c>
      <c r="D549" s="7">
        <f>D550+D551+D552+D553</f>
        <v>19438.3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10"/>
    </row>
    <row r="550" spans="1:11" ht="15">
      <c r="A550" s="8">
        <v>545</v>
      </c>
      <c r="B550" s="10" t="s">
        <v>2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10"/>
    </row>
    <row r="551" spans="1:11" ht="15">
      <c r="A551" s="8">
        <v>546</v>
      </c>
      <c r="B551" s="10" t="s">
        <v>3</v>
      </c>
      <c r="C551" s="7">
        <v>0</v>
      </c>
      <c r="D551" s="7">
        <f>19520-30-17.4-34.3</f>
        <v>19438.3</v>
      </c>
      <c r="E551" s="7">
        <v>19452</v>
      </c>
      <c r="F551" s="7">
        <v>30270</v>
      </c>
      <c r="G551" s="7">
        <v>0</v>
      </c>
      <c r="H551" s="7">
        <v>0</v>
      </c>
      <c r="I551" s="7">
        <v>0</v>
      </c>
      <c r="J551" s="7">
        <v>0</v>
      </c>
      <c r="K551" s="10"/>
    </row>
    <row r="552" spans="1:11" ht="15">
      <c r="A552" s="8">
        <v>547</v>
      </c>
      <c r="B552" s="10" t="s">
        <v>50</v>
      </c>
      <c r="C552" s="7">
        <v>0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10"/>
    </row>
    <row r="553" spans="1:11" ht="15">
      <c r="A553" s="8">
        <v>548</v>
      </c>
      <c r="B553" s="10" t="s">
        <v>329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10"/>
    </row>
    <row r="554" spans="1:11" ht="25.5">
      <c r="A554" s="8">
        <v>549</v>
      </c>
      <c r="B554" s="13" t="s">
        <v>337</v>
      </c>
      <c r="C554" s="7">
        <v>0</v>
      </c>
      <c r="D554" s="7">
        <f>D555+D556+D557+D558</f>
        <v>57.4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10"/>
    </row>
    <row r="555" spans="1:11" ht="15">
      <c r="A555" s="8">
        <v>550</v>
      </c>
      <c r="B555" s="10" t="s">
        <v>2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10"/>
    </row>
    <row r="556" spans="1:11" ht="15">
      <c r="A556" s="8">
        <v>551</v>
      </c>
      <c r="B556" s="10" t="s">
        <v>3</v>
      </c>
      <c r="C556" s="7">
        <v>0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10"/>
    </row>
    <row r="557" spans="1:11" ht="15">
      <c r="A557" s="8">
        <v>552</v>
      </c>
      <c r="B557" s="10" t="s">
        <v>50</v>
      </c>
      <c r="C557" s="7">
        <v>0</v>
      </c>
      <c r="D557" s="7">
        <f>30+30-2.6</f>
        <v>57.4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10"/>
    </row>
    <row r="558" spans="1:11" ht="15">
      <c r="A558" s="8">
        <v>553</v>
      </c>
      <c r="B558" s="10" t="s">
        <v>21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10"/>
    </row>
    <row r="559" spans="1:11" ht="15" customHeight="1">
      <c r="A559" s="8">
        <v>554</v>
      </c>
      <c r="B559" s="63" t="s">
        <v>289</v>
      </c>
      <c r="C559" s="64"/>
      <c r="D559" s="64"/>
      <c r="E559" s="64"/>
      <c r="F559" s="64"/>
      <c r="G559" s="64"/>
      <c r="H559" s="64"/>
      <c r="I559" s="64"/>
      <c r="J559" s="64"/>
      <c r="K559" s="65"/>
    </row>
    <row r="560" spans="1:11" ht="15">
      <c r="A560" s="8">
        <v>555</v>
      </c>
      <c r="B560" s="41" t="s">
        <v>77</v>
      </c>
      <c r="C560" s="9">
        <f>D560+E560+F560+G560+H560+I560+J560</f>
        <v>6856.365</v>
      </c>
      <c r="D560" s="9">
        <f>D562+D563+D564</f>
        <v>925.6000000000001</v>
      </c>
      <c r="E560" s="9">
        <f>E562+E563+E564</f>
        <v>1066</v>
      </c>
      <c r="F560" s="9">
        <f>F562+F563+F564</f>
        <v>866.5</v>
      </c>
      <c r="G560" s="9">
        <f>G562+G563+G564</f>
        <v>920.375</v>
      </c>
      <c r="H560" s="9">
        <f>H562+H563+H564</f>
        <v>971.4300000000001</v>
      </c>
      <c r="I560" s="9">
        <f>I562+I563+I564</f>
        <v>1025.0949999999998</v>
      </c>
      <c r="J560" s="9">
        <f>J562+J563+J564</f>
        <v>1081.365</v>
      </c>
      <c r="K560" s="10"/>
    </row>
    <row r="561" spans="1:11" ht="15">
      <c r="A561" s="8">
        <v>556</v>
      </c>
      <c r="B561" s="41" t="s">
        <v>2</v>
      </c>
      <c r="C561" s="9">
        <v>0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10"/>
    </row>
    <row r="562" spans="1:11" ht="15">
      <c r="A562" s="8">
        <v>557</v>
      </c>
      <c r="B562" s="10" t="s">
        <v>3</v>
      </c>
      <c r="C562" s="7">
        <f>D562+E562+F562+G562+H562+I562+J562</f>
        <v>0</v>
      </c>
      <c r="D562" s="7">
        <f aca="true" t="shared" si="45" ref="D562:E564">E562+F562+G562+H562+I562+J562+K562</f>
        <v>0</v>
      </c>
      <c r="E562" s="7">
        <f t="shared" si="45"/>
        <v>0</v>
      </c>
      <c r="F562" s="7">
        <f>G562+H562+I562+J562+K562+L562+M562</f>
        <v>0</v>
      </c>
      <c r="G562" s="7">
        <f>H562+I562+J562+K562+L562+M562+N562</f>
        <v>0</v>
      </c>
      <c r="H562" s="7">
        <f>I562+J562+K562+L562+M562+N562+O562</f>
        <v>0</v>
      </c>
      <c r="I562" s="7">
        <f>J562+K562+L562+M562+N562+O562+P562</f>
        <v>0</v>
      </c>
      <c r="J562" s="7">
        <f>K562+L562+M562+N562+O562+P562+Q562</f>
        <v>0</v>
      </c>
      <c r="K562" s="10"/>
    </row>
    <row r="563" spans="1:11" ht="15">
      <c r="A563" s="8">
        <v>558</v>
      </c>
      <c r="B563" s="10" t="s">
        <v>4</v>
      </c>
      <c r="C563" s="7">
        <f>D563+E563+F563+G563+H563+I563+J563</f>
        <v>6856.365</v>
      </c>
      <c r="D563" s="7">
        <f aca="true" t="shared" si="46" ref="D563:J563">D569+D601</f>
        <v>925.6000000000001</v>
      </c>
      <c r="E563" s="7">
        <f t="shared" si="46"/>
        <v>1066</v>
      </c>
      <c r="F563" s="7">
        <f t="shared" si="46"/>
        <v>866.5</v>
      </c>
      <c r="G563" s="7">
        <f t="shared" si="46"/>
        <v>920.375</v>
      </c>
      <c r="H563" s="7">
        <f t="shared" si="46"/>
        <v>971.4300000000001</v>
      </c>
      <c r="I563" s="7">
        <f t="shared" si="46"/>
        <v>1025.0949999999998</v>
      </c>
      <c r="J563" s="7">
        <f t="shared" si="46"/>
        <v>1081.365</v>
      </c>
      <c r="K563" s="10"/>
    </row>
    <row r="564" spans="1:11" ht="15">
      <c r="A564" s="8">
        <v>559</v>
      </c>
      <c r="B564" s="10" t="s">
        <v>5</v>
      </c>
      <c r="C564" s="7">
        <f>D564+E564+F564+G564+H564+I564+J564</f>
        <v>0</v>
      </c>
      <c r="D564" s="7">
        <f t="shared" si="45"/>
        <v>0</v>
      </c>
      <c r="E564" s="7">
        <f t="shared" si="45"/>
        <v>0</v>
      </c>
      <c r="F564" s="7">
        <f>G564+H564+I564+J564+K564+L564+M564</f>
        <v>0</v>
      </c>
      <c r="G564" s="7">
        <f>H564+I564+J564+K564+L564+M564+N564</f>
        <v>0</v>
      </c>
      <c r="H564" s="7">
        <f>I564+J564+K564+L564+M564+N564+O564</f>
        <v>0</v>
      </c>
      <c r="I564" s="7">
        <f>J564+K564+L564+M564+N564+O564+P564</f>
        <v>0</v>
      </c>
      <c r="J564" s="7">
        <f>K564+L564+M564+N564+O564+P564+Q564</f>
        <v>0</v>
      </c>
      <c r="K564" s="10"/>
    </row>
    <row r="565" spans="1:11" ht="15">
      <c r="A565" s="8">
        <v>560</v>
      </c>
      <c r="B565" s="10" t="s">
        <v>8</v>
      </c>
      <c r="C565" s="7">
        <v>0</v>
      </c>
      <c r="D565" s="7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/>
    </row>
    <row r="566" spans="1:11" ht="25.5">
      <c r="A566" s="8">
        <v>561</v>
      </c>
      <c r="B566" s="41" t="s">
        <v>78</v>
      </c>
      <c r="C566" s="9">
        <f>D566+E566+F566+G566+H566+I566+J566</f>
        <v>250</v>
      </c>
      <c r="D566" s="9">
        <f>D567+D568+D569+D570</f>
        <v>250</v>
      </c>
      <c r="E566" s="9">
        <f>F566+G566+H566+I566+J566+K566+L566</f>
        <v>0</v>
      </c>
      <c r="F566" s="9">
        <f>G566+H566+I566+J566+K566+L566+M566</f>
        <v>0</v>
      </c>
      <c r="G566" s="9">
        <f>H566+I566+J566+K566+L566+M566+N566</f>
        <v>0</v>
      </c>
      <c r="H566" s="9">
        <f>I566+J566+K566+L566+M566+N566+O566</f>
        <v>0</v>
      </c>
      <c r="I566" s="9">
        <f>J566+K566+L566+M566+N566+O566+P566</f>
        <v>0</v>
      </c>
      <c r="J566" s="9">
        <f>K566+L566+M566+N566+O566+P566+Q566</f>
        <v>0</v>
      </c>
      <c r="K566" s="10"/>
    </row>
    <row r="567" spans="1:11" ht="15">
      <c r="A567" s="8">
        <v>562</v>
      </c>
      <c r="B567" s="41" t="s">
        <v>2</v>
      </c>
      <c r="C567" s="9">
        <v>0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10"/>
    </row>
    <row r="568" spans="1:11" ht="15">
      <c r="A568" s="8">
        <v>563</v>
      </c>
      <c r="B568" s="10" t="s">
        <v>3</v>
      </c>
      <c r="C568" s="7">
        <f>D568+E568+F568+G568+H568+I568+J568</f>
        <v>0</v>
      </c>
      <c r="D568" s="7">
        <f>E568+F568+G568+H568+I568+J568+K568</f>
        <v>0</v>
      </c>
      <c r="E568" s="7">
        <f>F568+G568+H568+I568+J568+K568+L568</f>
        <v>0</v>
      </c>
      <c r="F568" s="7">
        <f>G568+H568+I568+J568+K568+L568+M568</f>
        <v>0</v>
      </c>
      <c r="G568" s="7">
        <f>H568+I568+J568+K568+L568+M568+N568</f>
        <v>0</v>
      </c>
      <c r="H568" s="7">
        <f>I568+J568+K568+L568+M568+N568+O568</f>
        <v>0</v>
      </c>
      <c r="I568" s="7">
        <f>J568+K568+L568+M568+N568+O568+P568</f>
        <v>0</v>
      </c>
      <c r="J568" s="7">
        <f>K568+L568+M568+N568+O568+P568+Q568</f>
        <v>0</v>
      </c>
      <c r="K568" s="10"/>
    </row>
    <row r="569" spans="1:11" ht="15">
      <c r="A569" s="8">
        <v>564</v>
      </c>
      <c r="B569" s="10" t="s">
        <v>4</v>
      </c>
      <c r="C569" s="7">
        <f>D569+E569+F569+G569+H569+I569+J569</f>
        <v>250</v>
      </c>
      <c r="D569" s="7">
        <f>D581+D586</f>
        <v>250</v>
      </c>
      <c r="E569" s="7">
        <f>F569+G569+H569+I569+J569+K569+L569</f>
        <v>0</v>
      </c>
      <c r="F569" s="7">
        <f>G569+H569+I569+J569+K569+L569+M569</f>
        <v>0</v>
      </c>
      <c r="G569" s="7">
        <f>H569+I569+J569+K569+L569+M569+N569</f>
        <v>0</v>
      </c>
      <c r="H569" s="7">
        <f>I569+J569+K569+L569+M569+N569+O569</f>
        <v>0</v>
      </c>
      <c r="I569" s="7">
        <f>J569+K569+L569+M569+N569+O569+P569</f>
        <v>0</v>
      </c>
      <c r="J569" s="7">
        <f>K569+L569+M569+N569+O569+P569+Q569</f>
        <v>0</v>
      </c>
      <c r="K569" s="10"/>
    </row>
    <row r="570" spans="1:11" ht="15">
      <c r="A570" s="8">
        <v>565</v>
      </c>
      <c r="B570" s="10" t="s">
        <v>5</v>
      </c>
      <c r="C570" s="7">
        <f>D570+E570+F570+G570+H570+I570+J570</f>
        <v>0</v>
      </c>
      <c r="D570" s="7">
        <f>E570+F570+G570+H570+I570+J570+K570</f>
        <v>0</v>
      </c>
      <c r="E570" s="7">
        <f>F570+G570+H570+I570+J570+K570+L570</f>
        <v>0</v>
      </c>
      <c r="F570" s="7">
        <f>G570+H570+I570+J570+K570+L570+M570</f>
        <v>0</v>
      </c>
      <c r="G570" s="7">
        <f>H570+I570+J570+K570+L570+M570+N570</f>
        <v>0</v>
      </c>
      <c r="H570" s="7">
        <f>I570+J570+K570+L570+M570+N570+O570</f>
        <v>0</v>
      </c>
      <c r="I570" s="7">
        <f>J570+K570+L570+M570+N570+O570+P570</f>
        <v>0</v>
      </c>
      <c r="J570" s="7">
        <f>K570+L570+M570+N570+O570+P570+Q570</f>
        <v>0</v>
      </c>
      <c r="K570" s="10"/>
    </row>
    <row r="571" spans="1:11" ht="25.5">
      <c r="A571" s="8">
        <v>566</v>
      </c>
      <c r="B571" s="10" t="s">
        <v>9</v>
      </c>
      <c r="C571" s="7"/>
      <c r="D571" s="7"/>
      <c r="E571" s="10"/>
      <c r="F571" s="10"/>
      <c r="G571" s="10"/>
      <c r="H571" s="10"/>
      <c r="I571" s="10"/>
      <c r="J571" s="10"/>
      <c r="K571" s="10"/>
    </row>
    <row r="572" spans="1:11" ht="25.5">
      <c r="A572" s="8">
        <v>567</v>
      </c>
      <c r="B572" s="41" t="s">
        <v>79</v>
      </c>
      <c r="C572" s="7">
        <f>D572+E572+F572+G572+H572+I572+J572</f>
        <v>0</v>
      </c>
      <c r="D572" s="7">
        <f aca="true" t="shared" si="47" ref="D572:E576">E572+F572+G572+H572+I572+J572+K572</f>
        <v>0</v>
      </c>
      <c r="E572" s="7">
        <f t="shared" si="47"/>
        <v>0</v>
      </c>
      <c r="F572" s="7">
        <f>G572+H572+I572+J572+K572+L572+M572</f>
        <v>0</v>
      </c>
      <c r="G572" s="7">
        <f>H572+I572+J572+K572+L572+M572+N572</f>
        <v>0</v>
      </c>
      <c r="H572" s="7">
        <f>I572+J572+K572+L572+M572+N572+O572</f>
        <v>0</v>
      </c>
      <c r="I572" s="7">
        <f>J572+K572+L572+M572+N572+O572+P572</f>
        <v>0</v>
      </c>
      <c r="J572" s="7">
        <f>K572+L572+M572+N572+O572+P572+Q572</f>
        <v>0</v>
      </c>
      <c r="K572" s="10"/>
    </row>
    <row r="573" spans="1:11" ht="15">
      <c r="A573" s="8">
        <v>568</v>
      </c>
      <c r="B573" s="41" t="s">
        <v>2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10"/>
    </row>
    <row r="574" spans="1:11" ht="15">
      <c r="A574" s="8">
        <v>569</v>
      </c>
      <c r="B574" s="10" t="s">
        <v>3</v>
      </c>
      <c r="C574" s="7">
        <f>D574+E574+F574+G574+H574+I574+J574</f>
        <v>0</v>
      </c>
      <c r="D574" s="7">
        <f t="shared" si="47"/>
        <v>0</v>
      </c>
      <c r="E574" s="7">
        <f t="shared" si="47"/>
        <v>0</v>
      </c>
      <c r="F574" s="7">
        <f>G574+H574+I574+J574+K574+L574+M574</f>
        <v>0</v>
      </c>
      <c r="G574" s="7">
        <f>H574+I574+J574+K574+L574+M574+N574</f>
        <v>0</v>
      </c>
      <c r="H574" s="7">
        <f>I574+J574+K574+L574+M574+N574+O574</f>
        <v>0</v>
      </c>
      <c r="I574" s="7">
        <f>J574+K574+L574+M574+N574+O574+P574</f>
        <v>0</v>
      </c>
      <c r="J574" s="7">
        <f>K574+L574+M574+N574+O574+P574+Q574</f>
        <v>0</v>
      </c>
      <c r="K574" s="10"/>
    </row>
    <row r="575" spans="1:11" ht="15">
      <c r="A575" s="8">
        <v>570</v>
      </c>
      <c r="B575" s="10" t="s">
        <v>4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10"/>
    </row>
    <row r="576" spans="1:11" ht="15">
      <c r="A576" s="8">
        <v>571</v>
      </c>
      <c r="B576" s="10" t="s">
        <v>5</v>
      </c>
      <c r="C576" s="7">
        <f>D576+E576+F576+G576+H576+I576+J576</f>
        <v>0</v>
      </c>
      <c r="D576" s="7">
        <f t="shared" si="47"/>
        <v>0</v>
      </c>
      <c r="E576" s="7">
        <f t="shared" si="47"/>
        <v>0</v>
      </c>
      <c r="F576" s="7">
        <f>G576+H576+I576+J576+K576+L576+M576</f>
        <v>0</v>
      </c>
      <c r="G576" s="7">
        <f>H576+I576+J576+K576+L576+M576+N576</f>
        <v>0</v>
      </c>
      <c r="H576" s="7">
        <f>I576+J576+K576+L576+M576+N576+O576</f>
        <v>0</v>
      </c>
      <c r="I576" s="7">
        <f>J576+K576+L576+M576+N576+O576+P576</f>
        <v>0</v>
      </c>
      <c r="J576" s="7">
        <f>K576+L576+M576+N576+O576+P576+Q576</f>
        <v>0</v>
      </c>
      <c r="K576" s="10"/>
    </row>
    <row r="577" spans="1:11" ht="15">
      <c r="A577" s="8">
        <v>572</v>
      </c>
      <c r="B577" s="10" t="s">
        <v>10</v>
      </c>
      <c r="C577" s="7"/>
      <c r="D577" s="7"/>
      <c r="E577" s="10"/>
      <c r="F577" s="10"/>
      <c r="G577" s="10"/>
      <c r="H577" s="10"/>
      <c r="I577" s="10"/>
      <c r="J577" s="10"/>
      <c r="K577" s="10"/>
    </row>
    <row r="578" spans="1:11" ht="27">
      <c r="A578" s="8">
        <v>573</v>
      </c>
      <c r="B578" s="12" t="s">
        <v>27</v>
      </c>
      <c r="C578" s="9">
        <f>D578+E578+F578+G578+H578+I578+J578</f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10">
        <v>49</v>
      </c>
    </row>
    <row r="579" spans="1:11" ht="15">
      <c r="A579" s="8">
        <v>574</v>
      </c>
      <c r="B579" s="12" t="s">
        <v>2</v>
      </c>
      <c r="C579" s="7">
        <v>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10"/>
    </row>
    <row r="580" spans="1:11" ht="15">
      <c r="A580" s="8">
        <v>575</v>
      </c>
      <c r="B580" s="10" t="s">
        <v>3</v>
      </c>
      <c r="C580" s="7">
        <f>D580+E580+F580+G580+H580+I580+J580</f>
        <v>0</v>
      </c>
      <c r="D580" s="7">
        <f aca="true" t="shared" si="48" ref="D580:E582">E580+F580+G580+H580+I580+J580+K580</f>
        <v>0</v>
      </c>
      <c r="E580" s="7">
        <f t="shared" si="48"/>
        <v>0</v>
      </c>
      <c r="F580" s="7">
        <f>G580+H580+I580+J580+K580+L580+M580</f>
        <v>0</v>
      </c>
      <c r="G580" s="7">
        <f>H580+I580+J580+K580+L580+M580+N580</f>
        <v>0</v>
      </c>
      <c r="H580" s="7">
        <f>I580+J580+K580+L580+M580+N580+O580</f>
        <v>0</v>
      </c>
      <c r="I580" s="7">
        <f>J580+K580+L580+M580+N580+O580+P580</f>
        <v>0</v>
      </c>
      <c r="J580" s="7">
        <f>K580+L580+M580+N580+O580+P580+Q580</f>
        <v>0</v>
      </c>
      <c r="K580" s="10"/>
    </row>
    <row r="581" spans="1:11" ht="15">
      <c r="A581" s="8">
        <v>576</v>
      </c>
      <c r="B581" s="10" t="s">
        <v>4</v>
      </c>
      <c r="C581" s="7">
        <f>D581+E581+F581+G581+H581+I581+J581</f>
        <v>0</v>
      </c>
      <c r="D581" s="7">
        <f t="shared" si="48"/>
        <v>0</v>
      </c>
      <c r="E581" s="7">
        <f t="shared" si="48"/>
        <v>0</v>
      </c>
      <c r="F581" s="7">
        <f>G581+H581+I581+J581+K581+L581+M581</f>
        <v>0</v>
      </c>
      <c r="G581" s="7">
        <f>H581+I581+J581+K581+L581+M581+N581</f>
        <v>0</v>
      </c>
      <c r="H581" s="7">
        <f>I581+J581+K581+L581+M581+N581+O581</f>
        <v>0</v>
      </c>
      <c r="I581" s="7">
        <f>J581+K581+L581+M581+N581+O581+P581</f>
        <v>0</v>
      </c>
      <c r="J581" s="7">
        <f>K581+L581+M581+N581+O581+P581+Q581</f>
        <v>0</v>
      </c>
      <c r="K581" s="10"/>
    </row>
    <row r="582" spans="1:11" ht="15">
      <c r="A582" s="8">
        <v>577</v>
      </c>
      <c r="B582" s="10" t="s">
        <v>5</v>
      </c>
      <c r="C582" s="7">
        <f>D582+E582+F582+G582+H582+I582+J582</f>
        <v>0</v>
      </c>
      <c r="D582" s="7">
        <f t="shared" si="48"/>
        <v>0</v>
      </c>
      <c r="E582" s="7">
        <f t="shared" si="48"/>
        <v>0</v>
      </c>
      <c r="F582" s="7">
        <f>G582+H582+I582+J582+K582+L582+M582</f>
        <v>0</v>
      </c>
      <c r="G582" s="7">
        <f>H582+I582+J582+K582+L582+M582+N582</f>
        <v>0</v>
      </c>
      <c r="H582" s="7">
        <f>I582+J582+K582+L582+M582+N582+O582</f>
        <v>0</v>
      </c>
      <c r="I582" s="7">
        <f>J582+K582+L582+M582+N582+O582+P582</f>
        <v>0</v>
      </c>
      <c r="J582" s="7">
        <f>K582+L582+M582+N582+O582+P582+Q582</f>
        <v>0</v>
      </c>
      <c r="K582" s="10"/>
    </row>
    <row r="583" spans="1:11" ht="27">
      <c r="A583" s="8">
        <v>578</v>
      </c>
      <c r="B583" s="12" t="s">
        <v>28</v>
      </c>
      <c r="C583" s="7">
        <f aca="true" t="shared" si="49" ref="C583:C662">D583+E583+F583+G583+H583+I583+J583</f>
        <v>250</v>
      </c>
      <c r="D583" s="7">
        <f>D586</f>
        <v>250</v>
      </c>
      <c r="E583" s="7">
        <f aca="true" t="shared" si="50" ref="D583:E592">F583+G583+H583+I583+J583+K583+L583</f>
        <v>0</v>
      </c>
      <c r="F583" s="7">
        <f aca="true" t="shared" si="51" ref="F583:F596">G583+H583+I583+J583+K583+L583+M583</f>
        <v>0</v>
      </c>
      <c r="G583" s="7">
        <f aca="true" t="shared" si="52" ref="G583:G596">H583+I583+J583+K583+L583+M583+N583</f>
        <v>0</v>
      </c>
      <c r="H583" s="7">
        <f aca="true" t="shared" si="53" ref="H583:H596">I583+J583+K583+L583+M583+N583+O583</f>
        <v>0</v>
      </c>
      <c r="I583" s="7">
        <f aca="true" t="shared" si="54" ref="I583:I596">J583+K583+L583+M583+N583+O583+P583</f>
        <v>0</v>
      </c>
      <c r="J583" s="7">
        <f aca="true" t="shared" si="55" ref="J583:J596">K583+L583+M583+N583+O583+P583+Q583</f>
        <v>0</v>
      </c>
      <c r="K583" s="10"/>
    </row>
    <row r="584" spans="1:11" ht="15">
      <c r="A584" s="8">
        <v>579</v>
      </c>
      <c r="B584" s="12" t="s">
        <v>2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10"/>
    </row>
    <row r="585" spans="1:11" ht="15">
      <c r="A585" s="8">
        <v>580</v>
      </c>
      <c r="B585" s="10" t="s">
        <v>3</v>
      </c>
      <c r="C585" s="7">
        <f t="shared" si="49"/>
        <v>0</v>
      </c>
      <c r="D585" s="7">
        <f t="shared" si="50"/>
        <v>0</v>
      </c>
      <c r="E585" s="7">
        <f t="shared" si="50"/>
        <v>0</v>
      </c>
      <c r="F585" s="7">
        <f t="shared" si="51"/>
        <v>0</v>
      </c>
      <c r="G585" s="7">
        <f t="shared" si="52"/>
        <v>0</v>
      </c>
      <c r="H585" s="7">
        <f t="shared" si="53"/>
        <v>0</v>
      </c>
      <c r="I585" s="7">
        <f t="shared" si="54"/>
        <v>0</v>
      </c>
      <c r="J585" s="7">
        <f t="shared" si="55"/>
        <v>0</v>
      </c>
      <c r="K585" s="10"/>
    </row>
    <row r="586" spans="1:11" ht="15">
      <c r="A586" s="8">
        <v>581</v>
      </c>
      <c r="B586" s="10" t="s">
        <v>4</v>
      </c>
      <c r="C586" s="7">
        <f t="shared" si="49"/>
        <v>250</v>
      </c>
      <c r="D586" s="7">
        <f>D591+D596</f>
        <v>250</v>
      </c>
      <c r="E586" s="7">
        <f t="shared" si="50"/>
        <v>0</v>
      </c>
      <c r="F586" s="7">
        <f t="shared" si="51"/>
        <v>0</v>
      </c>
      <c r="G586" s="7">
        <f t="shared" si="52"/>
        <v>0</v>
      </c>
      <c r="H586" s="7">
        <f t="shared" si="53"/>
        <v>0</v>
      </c>
      <c r="I586" s="7">
        <f t="shared" si="54"/>
        <v>0</v>
      </c>
      <c r="J586" s="7">
        <f t="shared" si="55"/>
        <v>0</v>
      </c>
      <c r="K586" s="10"/>
    </row>
    <row r="587" spans="1:11" ht="15">
      <c r="A587" s="8">
        <v>582</v>
      </c>
      <c r="B587" s="10" t="s">
        <v>5</v>
      </c>
      <c r="C587" s="7">
        <f t="shared" si="49"/>
        <v>0</v>
      </c>
      <c r="D587" s="7">
        <f t="shared" si="50"/>
        <v>0</v>
      </c>
      <c r="E587" s="7">
        <f t="shared" si="50"/>
        <v>0</v>
      </c>
      <c r="F587" s="7">
        <f t="shared" si="51"/>
        <v>0</v>
      </c>
      <c r="G587" s="7">
        <f t="shared" si="52"/>
        <v>0</v>
      </c>
      <c r="H587" s="7">
        <f t="shared" si="53"/>
        <v>0</v>
      </c>
      <c r="I587" s="7">
        <f t="shared" si="54"/>
        <v>0</v>
      </c>
      <c r="J587" s="7">
        <f t="shared" si="55"/>
        <v>0</v>
      </c>
      <c r="K587" s="10"/>
    </row>
    <row r="588" spans="1:11" ht="38.25">
      <c r="A588" s="8">
        <v>583</v>
      </c>
      <c r="B588" s="13" t="s">
        <v>241</v>
      </c>
      <c r="C588" s="7">
        <f t="shared" si="49"/>
        <v>250</v>
      </c>
      <c r="D588" s="7">
        <f>D589+D590+D591+D592</f>
        <v>250</v>
      </c>
      <c r="E588" s="7">
        <f t="shared" si="50"/>
        <v>0</v>
      </c>
      <c r="F588" s="7">
        <f t="shared" si="51"/>
        <v>0</v>
      </c>
      <c r="G588" s="7">
        <f t="shared" si="52"/>
        <v>0</v>
      </c>
      <c r="H588" s="7">
        <f t="shared" si="53"/>
        <v>0</v>
      </c>
      <c r="I588" s="7">
        <f t="shared" si="54"/>
        <v>0</v>
      </c>
      <c r="J588" s="7">
        <f t="shared" si="55"/>
        <v>0</v>
      </c>
      <c r="K588" s="10"/>
    </row>
    <row r="589" spans="1:11" ht="15">
      <c r="A589" s="8">
        <v>584</v>
      </c>
      <c r="B589" s="13" t="s">
        <v>2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10"/>
    </row>
    <row r="590" spans="1:11" ht="15">
      <c r="A590" s="8">
        <v>585</v>
      </c>
      <c r="B590" s="10" t="s">
        <v>3</v>
      </c>
      <c r="C590" s="7">
        <f t="shared" si="49"/>
        <v>0</v>
      </c>
      <c r="D590" s="7">
        <f t="shared" si="50"/>
        <v>0</v>
      </c>
      <c r="E590" s="7">
        <f t="shared" si="50"/>
        <v>0</v>
      </c>
      <c r="F590" s="7">
        <f t="shared" si="51"/>
        <v>0</v>
      </c>
      <c r="G590" s="7">
        <f t="shared" si="52"/>
        <v>0</v>
      </c>
      <c r="H590" s="7">
        <f t="shared" si="53"/>
        <v>0</v>
      </c>
      <c r="I590" s="7">
        <f t="shared" si="54"/>
        <v>0</v>
      </c>
      <c r="J590" s="7">
        <f t="shared" si="55"/>
        <v>0</v>
      </c>
      <c r="K590" s="10"/>
    </row>
    <row r="591" spans="1:11" ht="15">
      <c r="A591" s="8">
        <v>586</v>
      </c>
      <c r="B591" s="10" t="s">
        <v>4</v>
      </c>
      <c r="C591" s="7">
        <f t="shared" si="49"/>
        <v>250</v>
      </c>
      <c r="D591" s="7">
        <v>250</v>
      </c>
      <c r="E591" s="7">
        <f t="shared" si="50"/>
        <v>0</v>
      </c>
      <c r="F591" s="7">
        <f t="shared" si="51"/>
        <v>0</v>
      </c>
      <c r="G591" s="7">
        <f t="shared" si="52"/>
        <v>0</v>
      </c>
      <c r="H591" s="7">
        <f t="shared" si="53"/>
        <v>0</v>
      </c>
      <c r="I591" s="7">
        <f t="shared" si="54"/>
        <v>0</v>
      </c>
      <c r="J591" s="7">
        <f t="shared" si="55"/>
        <v>0</v>
      </c>
      <c r="K591" s="10"/>
    </row>
    <row r="592" spans="1:11" ht="15">
      <c r="A592" s="8">
        <v>587</v>
      </c>
      <c r="B592" s="10" t="s">
        <v>5</v>
      </c>
      <c r="C592" s="7">
        <f t="shared" si="49"/>
        <v>0</v>
      </c>
      <c r="D592" s="7">
        <f t="shared" si="50"/>
        <v>0</v>
      </c>
      <c r="E592" s="7">
        <f t="shared" si="50"/>
        <v>0</v>
      </c>
      <c r="F592" s="7">
        <f t="shared" si="51"/>
        <v>0</v>
      </c>
      <c r="G592" s="7">
        <f t="shared" si="52"/>
        <v>0</v>
      </c>
      <c r="H592" s="7">
        <f t="shared" si="53"/>
        <v>0</v>
      </c>
      <c r="I592" s="7">
        <f t="shared" si="54"/>
        <v>0</v>
      </c>
      <c r="J592" s="7">
        <f t="shared" si="55"/>
        <v>0</v>
      </c>
      <c r="K592" s="10"/>
    </row>
    <row r="593" spans="1:11" ht="30.75" customHeight="1">
      <c r="A593" s="8">
        <v>588</v>
      </c>
      <c r="B593" s="13" t="s">
        <v>338</v>
      </c>
      <c r="C593" s="7">
        <f t="shared" si="49"/>
        <v>0</v>
      </c>
      <c r="D593" s="7">
        <f>E593+F593+G593+H593+I593+J593+K593</f>
        <v>0</v>
      </c>
      <c r="E593" s="7">
        <f>F593+G593+H593+I593+J593+K593+L593</f>
        <v>0</v>
      </c>
      <c r="F593" s="7">
        <f t="shared" si="51"/>
        <v>0</v>
      </c>
      <c r="G593" s="7">
        <f t="shared" si="52"/>
        <v>0</v>
      </c>
      <c r="H593" s="7">
        <f t="shared" si="53"/>
        <v>0</v>
      </c>
      <c r="I593" s="7">
        <f t="shared" si="54"/>
        <v>0</v>
      </c>
      <c r="J593" s="7">
        <f t="shared" si="55"/>
        <v>0</v>
      </c>
      <c r="K593" s="10"/>
    </row>
    <row r="594" spans="1:11" ht="15">
      <c r="A594" s="8">
        <v>589</v>
      </c>
      <c r="B594" s="13" t="s">
        <v>2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10"/>
    </row>
    <row r="595" spans="1:11" ht="15">
      <c r="A595" s="8">
        <v>590</v>
      </c>
      <c r="B595" s="10" t="s">
        <v>29</v>
      </c>
      <c r="C595" s="7">
        <f t="shared" si="49"/>
        <v>0</v>
      </c>
      <c r="D595" s="7">
        <f>E595+F595+G595+H595+I595+J595+K595</f>
        <v>0</v>
      </c>
      <c r="E595" s="7">
        <f>F595+G595+H595+I595+J595+K595+L595</f>
        <v>0</v>
      </c>
      <c r="F595" s="7">
        <f t="shared" si="51"/>
        <v>0</v>
      </c>
      <c r="G595" s="7">
        <f t="shared" si="52"/>
        <v>0</v>
      </c>
      <c r="H595" s="7">
        <f t="shared" si="53"/>
        <v>0</v>
      </c>
      <c r="I595" s="7">
        <f t="shared" si="54"/>
        <v>0</v>
      </c>
      <c r="J595" s="7">
        <f t="shared" si="55"/>
        <v>0</v>
      </c>
      <c r="K595" s="10"/>
    </row>
    <row r="596" spans="1:11" ht="15">
      <c r="A596" s="8">
        <v>591</v>
      </c>
      <c r="B596" s="10" t="s">
        <v>30</v>
      </c>
      <c r="C596" s="7">
        <f t="shared" si="49"/>
        <v>0</v>
      </c>
      <c r="D596" s="7">
        <f>E596+F596+G596+H596+I596+J596+K596</f>
        <v>0</v>
      </c>
      <c r="E596" s="7">
        <f>F596+G596+H596+I596+J596+K596+L596</f>
        <v>0</v>
      </c>
      <c r="F596" s="7">
        <f t="shared" si="51"/>
        <v>0</v>
      </c>
      <c r="G596" s="7">
        <f t="shared" si="52"/>
        <v>0</v>
      </c>
      <c r="H596" s="7">
        <f t="shared" si="53"/>
        <v>0</v>
      </c>
      <c r="I596" s="7">
        <f t="shared" si="54"/>
        <v>0</v>
      </c>
      <c r="J596" s="7">
        <f t="shared" si="55"/>
        <v>0</v>
      </c>
      <c r="K596" s="10"/>
    </row>
    <row r="597" spans="1:11" ht="15">
      <c r="A597" s="8">
        <v>592</v>
      </c>
      <c r="B597" s="10" t="s">
        <v>15</v>
      </c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25.5">
      <c r="A598" s="8">
        <v>593</v>
      </c>
      <c r="B598" s="41" t="s">
        <v>61</v>
      </c>
      <c r="C598" s="7">
        <f>C600+C602+C603</f>
        <v>4811.365000000001</v>
      </c>
      <c r="D598" s="7">
        <f aca="true" t="shared" si="56" ref="D598:J598">D599+D600+D601+D602</f>
        <v>675.6000000000001</v>
      </c>
      <c r="E598" s="7">
        <f t="shared" si="56"/>
        <v>1066</v>
      </c>
      <c r="F598" s="7">
        <f t="shared" si="56"/>
        <v>866.5</v>
      </c>
      <c r="G598" s="7">
        <f t="shared" si="56"/>
        <v>920.375</v>
      </c>
      <c r="H598" s="7">
        <f t="shared" si="56"/>
        <v>971.4300000000001</v>
      </c>
      <c r="I598" s="7">
        <f t="shared" si="56"/>
        <v>1025.0949999999998</v>
      </c>
      <c r="J598" s="7">
        <f t="shared" si="56"/>
        <v>1081.365</v>
      </c>
      <c r="K598" s="10"/>
    </row>
    <row r="599" spans="1:11" ht="15">
      <c r="A599" s="8">
        <v>594</v>
      </c>
      <c r="B599" s="41" t="s">
        <v>2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10"/>
    </row>
    <row r="600" spans="1:11" ht="15">
      <c r="A600" s="8">
        <v>595</v>
      </c>
      <c r="B600" s="10" t="s">
        <v>3</v>
      </c>
      <c r="C600" s="7">
        <f>D600+E600+F600+G600+H600+I600+J600</f>
        <v>0</v>
      </c>
      <c r="D600" s="7">
        <f>E600+F600+G600+H600+I600+J600+K600</f>
        <v>0</v>
      </c>
      <c r="E600" s="7">
        <f>F600+G600+H600+I600+J600+K600+L600</f>
        <v>0</v>
      </c>
      <c r="F600" s="7">
        <f>G600+H600+I600+J600+K600+L600+M600</f>
        <v>0</v>
      </c>
      <c r="G600" s="7">
        <f>H600+I600+J600+K600+L600+M600+N600</f>
        <v>0</v>
      </c>
      <c r="H600" s="7">
        <f>I600+J600+K600+L600+M600+N600+O600</f>
        <v>0</v>
      </c>
      <c r="I600" s="7">
        <f>J600+K600+L600+M600+N600+O600+P600</f>
        <v>0</v>
      </c>
      <c r="J600" s="7">
        <f>K600+L600+M600+N600+O600+P600+Q600</f>
        <v>0</v>
      </c>
      <c r="K600" s="10"/>
    </row>
    <row r="601" spans="1:11" ht="15">
      <c r="A601" s="8">
        <v>596</v>
      </c>
      <c r="B601" s="10" t="s">
        <v>227</v>
      </c>
      <c r="C601" s="7">
        <f aca="true" t="shared" si="57" ref="C601:J601">C606+C631+C661</f>
        <v>6606.365000000001</v>
      </c>
      <c r="D601" s="7">
        <f t="shared" si="57"/>
        <v>675.6000000000001</v>
      </c>
      <c r="E601" s="7">
        <f t="shared" si="57"/>
        <v>1066</v>
      </c>
      <c r="F601" s="7">
        <f t="shared" si="57"/>
        <v>866.5</v>
      </c>
      <c r="G601" s="7">
        <f t="shared" si="57"/>
        <v>920.375</v>
      </c>
      <c r="H601" s="7">
        <f t="shared" si="57"/>
        <v>971.4300000000001</v>
      </c>
      <c r="I601" s="7">
        <f t="shared" si="57"/>
        <v>1025.0949999999998</v>
      </c>
      <c r="J601" s="7">
        <f t="shared" si="57"/>
        <v>1081.365</v>
      </c>
      <c r="K601" s="10"/>
    </row>
    <row r="602" spans="1:11" ht="15">
      <c r="A602" s="8">
        <v>597</v>
      </c>
      <c r="B602" s="10" t="s">
        <v>23</v>
      </c>
      <c r="C602" s="7"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10"/>
    </row>
    <row r="603" spans="1:11" ht="28.5" customHeight="1">
      <c r="A603" s="8">
        <v>598</v>
      </c>
      <c r="B603" s="12" t="s">
        <v>31</v>
      </c>
      <c r="C603" s="9">
        <f t="shared" si="49"/>
        <v>4811.365000000001</v>
      </c>
      <c r="D603" s="9">
        <f>D605+D606+D607</f>
        <v>530.6000000000001</v>
      </c>
      <c r="E603" s="9">
        <f>E605+E606+E607</f>
        <v>916</v>
      </c>
      <c r="F603" s="9">
        <f>F605+F606+F607</f>
        <v>566.5</v>
      </c>
      <c r="G603" s="9">
        <f>G605+G606+G607</f>
        <v>620.375</v>
      </c>
      <c r="H603" s="9">
        <f>H605+H606+H607</f>
        <v>671.4300000000001</v>
      </c>
      <c r="I603" s="9">
        <f>I605+I606+I607</f>
        <v>725.0949999999999</v>
      </c>
      <c r="J603" s="9">
        <f>J605+J606+J607</f>
        <v>781.365</v>
      </c>
      <c r="K603" s="10"/>
    </row>
    <row r="604" spans="1:11" ht="16.5" customHeight="1">
      <c r="A604" s="8">
        <v>599</v>
      </c>
      <c r="B604" s="10" t="s">
        <v>2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10"/>
    </row>
    <row r="605" spans="1:11" ht="15">
      <c r="A605" s="8">
        <v>600</v>
      </c>
      <c r="B605" s="10" t="s">
        <v>3</v>
      </c>
      <c r="C605" s="7">
        <f t="shared" si="49"/>
        <v>0</v>
      </c>
      <c r="D605" s="7">
        <f>E605+F605+G605+H605+I605+J605+K605</f>
        <v>0</v>
      </c>
      <c r="E605" s="7">
        <f>F605+G605+H605+I605+J605+K605+L605</f>
        <v>0</v>
      </c>
      <c r="F605" s="7">
        <f>G605+H605+I605+J605+K605+L605+M605</f>
        <v>0</v>
      </c>
      <c r="G605" s="7">
        <f>H605+I605+J605+K605+L605+M605+N605</f>
        <v>0</v>
      </c>
      <c r="H605" s="7">
        <f>I605+J605+K605+L605+M605+N605+O605</f>
        <v>0</v>
      </c>
      <c r="I605" s="7">
        <f>J605+K605+L605+M605+N605+O605+P605</f>
        <v>0</v>
      </c>
      <c r="J605" s="7">
        <f>K605+L605+M605+N605+O605+P605+Q605</f>
        <v>0</v>
      </c>
      <c r="K605" s="10"/>
    </row>
    <row r="606" spans="1:11" ht="15">
      <c r="A606" s="8">
        <v>601</v>
      </c>
      <c r="B606" s="10" t="s">
        <v>4</v>
      </c>
      <c r="C606" s="7">
        <f t="shared" si="49"/>
        <v>4811.365000000001</v>
      </c>
      <c r="D606" s="7">
        <f>D611+D616+D621+D626</f>
        <v>530.6000000000001</v>
      </c>
      <c r="E606" s="7">
        <f aca="true" t="shared" si="58" ref="E606:J606">E611+E616+E621</f>
        <v>916</v>
      </c>
      <c r="F606" s="7">
        <f t="shared" si="58"/>
        <v>566.5</v>
      </c>
      <c r="G606" s="7">
        <f t="shared" si="58"/>
        <v>620.375</v>
      </c>
      <c r="H606" s="7">
        <f t="shared" si="58"/>
        <v>671.4300000000001</v>
      </c>
      <c r="I606" s="7">
        <f t="shared" si="58"/>
        <v>725.0949999999999</v>
      </c>
      <c r="J606" s="7">
        <f t="shared" si="58"/>
        <v>781.365</v>
      </c>
      <c r="K606" s="10"/>
    </row>
    <row r="607" spans="1:11" ht="15">
      <c r="A607" s="8">
        <v>602</v>
      </c>
      <c r="B607" s="10" t="s">
        <v>5</v>
      </c>
      <c r="C607" s="7">
        <f t="shared" si="49"/>
        <v>0</v>
      </c>
      <c r="D607" s="7">
        <f>E607+F607+G607+H607+I607+J607+K607</f>
        <v>0</v>
      </c>
      <c r="E607" s="7">
        <f>F607+G607+H607+I607+J607+K607+L607</f>
        <v>0</v>
      </c>
      <c r="F607" s="7">
        <f>G607+H607+I607+J607+K607+L607+M607</f>
        <v>0</v>
      </c>
      <c r="G607" s="7">
        <f>H607+I607+J607+K607+L607+M607+N607</f>
        <v>0</v>
      </c>
      <c r="H607" s="7">
        <f>I607+J607+K607+L607+M607+N607+O607</f>
        <v>0</v>
      </c>
      <c r="I607" s="7">
        <f>J607+K607+L607+M607+N607+O607+P607</f>
        <v>0</v>
      </c>
      <c r="J607" s="7">
        <f>K607+L607+M607+N607+O607+P607+Q607</f>
        <v>0</v>
      </c>
      <c r="K607" s="10"/>
    </row>
    <row r="608" spans="1:11" ht="38.25">
      <c r="A608" s="8">
        <v>603</v>
      </c>
      <c r="B608" s="13" t="s">
        <v>242</v>
      </c>
      <c r="C608" s="7">
        <f t="shared" si="49"/>
        <v>236.195</v>
      </c>
      <c r="D608" s="7">
        <f>D609+D610+D611+D612</f>
        <v>12</v>
      </c>
      <c r="E608" s="7">
        <f>E610+E611+E612</f>
        <v>50</v>
      </c>
      <c r="F608" s="7">
        <f>F610+F611+F612</f>
        <v>31.5</v>
      </c>
      <c r="G608" s="7">
        <f>G610+G611+G612</f>
        <v>33.075</v>
      </c>
      <c r="H608" s="7">
        <f>H610+H611+H612</f>
        <v>34.755</v>
      </c>
      <c r="I608" s="7">
        <f>I610+I611+I612</f>
        <v>36.54</v>
      </c>
      <c r="J608" s="7">
        <f>J610+J611+J612</f>
        <v>38.325</v>
      </c>
      <c r="K608" s="10"/>
    </row>
    <row r="609" spans="1:11" ht="15">
      <c r="A609" s="8">
        <v>604</v>
      </c>
      <c r="B609" s="13" t="s">
        <v>2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10"/>
    </row>
    <row r="610" spans="1:11" ht="15">
      <c r="A610" s="8">
        <v>605</v>
      </c>
      <c r="B610" s="10" t="s">
        <v>3</v>
      </c>
      <c r="C610" s="7">
        <f t="shared" si="49"/>
        <v>0</v>
      </c>
      <c r="D610" s="7">
        <f>E610+F610+G610+H610+I610+J610+K610</f>
        <v>0</v>
      </c>
      <c r="E610" s="7">
        <f>F610+G610+H610+I610+J610+K610+L610</f>
        <v>0</v>
      </c>
      <c r="F610" s="7">
        <f>G610+H610+I610+J610+K610+L610+M610</f>
        <v>0</v>
      </c>
      <c r="G610" s="7">
        <f>H610+I610+J610+K610+L610+M610+N610</f>
        <v>0</v>
      </c>
      <c r="H610" s="7">
        <f>I610+J610+K610+L610+M610+N610+O610</f>
        <v>0</v>
      </c>
      <c r="I610" s="7">
        <f>J610+K610+L610+M610+N610+O610+P610</f>
        <v>0</v>
      </c>
      <c r="J610" s="7">
        <f>K610+L610+M610+N610+O610+P610+Q610</f>
        <v>0</v>
      </c>
      <c r="K610" s="10"/>
    </row>
    <row r="611" spans="1:11" ht="15">
      <c r="A611" s="8">
        <v>606</v>
      </c>
      <c r="B611" s="10" t="s">
        <v>4</v>
      </c>
      <c r="C611" s="7">
        <f t="shared" si="49"/>
        <v>236.195</v>
      </c>
      <c r="D611" s="7">
        <v>12</v>
      </c>
      <c r="E611" s="7">
        <v>50</v>
      </c>
      <c r="F611" s="7">
        <f>30*1.05</f>
        <v>31.5</v>
      </c>
      <c r="G611" s="7">
        <f>31.5*1.05</f>
        <v>33.075</v>
      </c>
      <c r="H611" s="7">
        <f>33.1*1.05</f>
        <v>34.755</v>
      </c>
      <c r="I611" s="7">
        <f>34.8*1.05</f>
        <v>36.54</v>
      </c>
      <c r="J611" s="7">
        <f>36.5*1.05</f>
        <v>38.325</v>
      </c>
      <c r="K611" s="10"/>
    </row>
    <row r="612" spans="1:11" ht="15">
      <c r="A612" s="8">
        <v>607</v>
      </c>
      <c r="B612" s="10" t="s">
        <v>5</v>
      </c>
      <c r="C612" s="7">
        <f t="shared" si="49"/>
        <v>0</v>
      </c>
      <c r="D612" s="7">
        <f>E612+F612+G612+H612+I612+J612+K612</f>
        <v>0</v>
      </c>
      <c r="E612" s="7">
        <f>F612+G612+H612+I612+J612+K612+L612</f>
        <v>0</v>
      </c>
      <c r="F612" s="7">
        <f>G612+H612+I612+J612+K612+L612+M612</f>
        <v>0</v>
      </c>
      <c r="G612" s="7">
        <f>H612+I612+J612+K612+L612+M612+N612</f>
        <v>0</v>
      </c>
      <c r="H612" s="7">
        <f>I612+J612+K612+L612+M612+N612+O612</f>
        <v>0</v>
      </c>
      <c r="I612" s="7">
        <f>J612+K612+L612+M612+N612+O612+P612</f>
        <v>0</v>
      </c>
      <c r="J612" s="7">
        <f>K612+L612+M612+N612+O612+P612+Q612</f>
        <v>0</v>
      </c>
      <c r="K612" s="10"/>
    </row>
    <row r="613" spans="1:11" ht="38.25">
      <c r="A613" s="8">
        <v>608</v>
      </c>
      <c r="B613" s="13" t="s">
        <v>243</v>
      </c>
      <c r="C613" s="7">
        <f t="shared" si="49"/>
        <v>4345.099999999999</v>
      </c>
      <c r="D613" s="7">
        <f>D614+D615+D616+D617</f>
        <v>484.40000000000003</v>
      </c>
      <c r="E613" s="7">
        <f>E615+E616+E617</f>
        <v>836</v>
      </c>
      <c r="F613" s="7">
        <f>F615+F616+F617</f>
        <v>505</v>
      </c>
      <c r="G613" s="7">
        <f>G614+G615+G616+G617</f>
        <v>555.8</v>
      </c>
      <c r="H613" s="7">
        <f>H614+H615+H616+H617</f>
        <v>603.6</v>
      </c>
      <c r="I613" s="7">
        <f>I614+I615+I616+I617</f>
        <v>653.8</v>
      </c>
      <c r="J613" s="7">
        <f>J614+J615+J616+J617</f>
        <v>706.5</v>
      </c>
      <c r="K613" s="10"/>
    </row>
    <row r="614" spans="1:11" ht="15">
      <c r="A614" s="8">
        <v>609</v>
      </c>
      <c r="B614" s="13" t="s">
        <v>2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10"/>
    </row>
    <row r="615" spans="1:11" ht="15">
      <c r="A615" s="8">
        <v>610</v>
      </c>
      <c r="B615" s="10" t="s">
        <v>29</v>
      </c>
      <c r="C615" s="7">
        <f t="shared" si="49"/>
        <v>0</v>
      </c>
      <c r="D615" s="7">
        <f>E615+F615+G615+H615+I615+J615+K615</f>
        <v>0</v>
      </c>
      <c r="E615" s="7">
        <f>F615+G615+H615+I615+J615+K615+L615</f>
        <v>0</v>
      </c>
      <c r="F615" s="7">
        <f>G615+H615+I615+J615+K615+L615+M615</f>
        <v>0</v>
      </c>
      <c r="G615" s="7">
        <f>H615+I615+J615+K615+L615+M615+N615</f>
        <v>0</v>
      </c>
      <c r="H615" s="7">
        <f>I615+J615+K615+L615+M615+N615+O615</f>
        <v>0</v>
      </c>
      <c r="I615" s="7">
        <f>J615+K615+L615+M615+N615+O615+P615</f>
        <v>0</v>
      </c>
      <c r="J615" s="7">
        <f>K615+L615+M615+N615+O615+P615+Q615</f>
        <v>0</v>
      </c>
      <c r="K615" s="10"/>
    </row>
    <row r="616" spans="1:11" ht="15">
      <c r="A616" s="8">
        <v>611</v>
      </c>
      <c r="B616" s="10" t="s">
        <v>30</v>
      </c>
      <c r="C616" s="7">
        <f t="shared" si="49"/>
        <v>4345.099999999999</v>
      </c>
      <c r="D616" s="7">
        <f>500-4.2-5-6.4</f>
        <v>484.40000000000003</v>
      </c>
      <c r="E616" s="7">
        <v>836</v>
      </c>
      <c r="F616" s="7">
        <v>505</v>
      </c>
      <c r="G616" s="7">
        <v>555.8</v>
      </c>
      <c r="H616" s="7">
        <v>603.6</v>
      </c>
      <c r="I616" s="7">
        <v>653.8</v>
      </c>
      <c r="J616" s="7">
        <v>706.5</v>
      </c>
      <c r="K616" s="10"/>
    </row>
    <row r="617" spans="1:11" ht="15">
      <c r="A617" s="8">
        <v>612</v>
      </c>
      <c r="B617" s="10" t="s">
        <v>21</v>
      </c>
      <c r="C617" s="7">
        <f t="shared" si="49"/>
        <v>0</v>
      </c>
      <c r="D617" s="7">
        <f>E617+F617+G617+H617+I617+J617+K617</f>
        <v>0</v>
      </c>
      <c r="E617" s="7">
        <f>F617+G617+H617+I617+J617+K617+L617</f>
        <v>0</v>
      </c>
      <c r="F617" s="7">
        <f>G617+H617+I617+J617+K617+L617+M617</f>
        <v>0</v>
      </c>
      <c r="G617" s="7">
        <f>H617+I617+J617+K617+L617+M617+N617</f>
        <v>0</v>
      </c>
      <c r="H617" s="7">
        <f>I617+J617+K617+L617+M617+N617+O617</f>
        <v>0</v>
      </c>
      <c r="I617" s="7">
        <f>J617+K617+L617+M617+N617+O617+P617</f>
        <v>0</v>
      </c>
      <c r="J617" s="7">
        <f>K617+L617+M617+N617+O617+P617+Q617</f>
        <v>0</v>
      </c>
      <c r="K617" s="10"/>
    </row>
    <row r="618" spans="1:11" ht="25.5">
      <c r="A618" s="8">
        <v>613</v>
      </c>
      <c r="B618" s="13" t="s">
        <v>244</v>
      </c>
      <c r="C618" s="7">
        <f>D618+E618+F618+G618+H618+I618+J618</f>
        <v>225.86999999999998</v>
      </c>
      <c r="D618" s="7">
        <v>30</v>
      </c>
      <c r="E618" s="7">
        <f aca="true" t="shared" si="59" ref="E618:J618">E620+E621+E627</f>
        <v>30</v>
      </c>
      <c r="F618" s="7">
        <f t="shared" si="59"/>
        <v>30</v>
      </c>
      <c r="G618" s="7">
        <f t="shared" si="59"/>
        <v>31.5</v>
      </c>
      <c r="H618" s="7">
        <f t="shared" si="59"/>
        <v>33.075</v>
      </c>
      <c r="I618" s="7">
        <f t="shared" si="59"/>
        <v>34.755</v>
      </c>
      <c r="J618" s="7">
        <f t="shared" si="59"/>
        <v>36.54</v>
      </c>
      <c r="K618" s="10"/>
    </row>
    <row r="619" spans="1:11" ht="15">
      <c r="A619" s="8">
        <v>614</v>
      </c>
      <c r="B619" s="13" t="s">
        <v>2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10"/>
    </row>
    <row r="620" spans="1:11" ht="15">
      <c r="A620" s="8">
        <v>615</v>
      </c>
      <c r="B620" s="10" t="s">
        <v>3</v>
      </c>
      <c r="C620" s="7">
        <f t="shared" si="49"/>
        <v>0</v>
      </c>
      <c r="D620" s="7">
        <f>E620+F620+G620+H620+I620+J620+K620</f>
        <v>0</v>
      </c>
      <c r="E620" s="7">
        <f>F620+G620+H620+I620+J620+K620+L620</f>
        <v>0</v>
      </c>
      <c r="F620" s="7">
        <f>G620+H620+I620+J620+K620+L620+M620</f>
        <v>0</v>
      </c>
      <c r="G620" s="7">
        <f>H620+I620+J620+K620+L620+M620+N620</f>
        <v>0</v>
      </c>
      <c r="H620" s="7">
        <f>I620+J620+K620+L620+M620+N620+O620</f>
        <v>0</v>
      </c>
      <c r="I620" s="7">
        <f>J620+K620+L620+M620+N620+O620+P620</f>
        <v>0</v>
      </c>
      <c r="J620" s="7">
        <f>K620+L620+M620+N620+O620+P620+Q620</f>
        <v>0</v>
      </c>
      <c r="K620" s="10"/>
    </row>
    <row r="621" spans="1:11" ht="15">
      <c r="A621" s="8">
        <v>616</v>
      </c>
      <c r="B621" s="10" t="s">
        <v>4</v>
      </c>
      <c r="C621" s="7">
        <f t="shared" si="49"/>
        <v>225.86999999999998</v>
      </c>
      <c r="D621" s="7">
        <v>30</v>
      </c>
      <c r="E621" s="7">
        <v>30</v>
      </c>
      <c r="F621" s="7">
        <v>30</v>
      </c>
      <c r="G621" s="7">
        <f>30*1.05</f>
        <v>31.5</v>
      </c>
      <c r="H621" s="7">
        <f>31.5*1.05</f>
        <v>33.075</v>
      </c>
      <c r="I621" s="7">
        <f>33.1*1.05</f>
        <v>34.755</v>
      </c>
      <c r="J621" s="7">
        <f>34.8*1.05</f>
        <v>36.54</v>
      </c>
      <c r="K621" s="10"/>
    </row>
    <row r="622" spans="1:11" ht="15">
      <c r="A622" s="8">
        <v>617</v>
      </c>
      <c r="B622" s="10" t="s">
        <v>23</v>
      </c>
      <c r="C622" s="7"/>
      <c r="D622" s="7"/>
      <c r="E622" s="7"/>
      <c r="F622" s="7"/>
      <c r="G622" s="7"/>
      <c r="H622" s="7"/>
      <c r="I622" s="7"/>
      <c r="J622" s="7"/>
      <c r="K622" s="10"/>
    </row>
    <row r="623" spans="1:11" ht="25.5">
      <c r="A623" s="8">
        <v>618</v>
      </c>
      <c r="B623" s="13" t="s">
        <v>308</v>
      </c>
      <c r="C623" s="7">
        <f>D623+E623+F623+G623+H623+I623+J623</f>
        <v>4.2</v>
      </c>
      <c r="D623" s="7">
        <f>D624+D625+D626+D627</f>
        <v>4.2</v>
      </c>
      <c r="E623" s="7">
        <f aca="true" t="shared" si="60" ref="D623:J627">F623+G623+H623+I623+J623+K623+L623</f>
        <v>0</v>
      </c>
      <c r="F623" s="7">
        <f t="shared" si="60"/>
        <v>0</v>
      </c>
      <c r="G623" s="7">
        <f t="shared" si="60"/>
        <v>0</v>
      </c>
      <c r="H623" s="7">
        <f t="shared" si="60"/>
        <v>0</v>
      </c>
      <c r="I623" s="7">
        <f t="shared" si="60"/>
        <v>0</v>
      </c>
      <c r="J623" s="7">
        <f t="shared" si="60"/>
        <v>0</v>
      </c>
      <c r="K623" s="10"/>
    </row>
    <row r="624" spans="1:11" ht="15">
      <c r="A624" s="8">
        <v>619</v>
      </c>
      <c r="B624" s="10" t="s">
        <v>2</v>
      </c>
      <c r="C624" s="7">
        <f>D624+E624+F624+G624+H624+I624+J624</f>
        <v>0</v>
      </c>
      <c r="D624" s="7">
        <f t="shared" si="60"/>
        <v>0</v>
      </c>
      <c r="E624" s="7">
        <f t="shared" si="60"/>
        <v>0</v>
      </c>
      <c r="F624" s="7">
        <f t="shared" si="60"/>
        <v>0</v>
      </c>
      <c r="G624" s="7">
        <f t="shared" si="60"/>
        <v>0</v>
      </c>
      <c r="H624" s="7">
        <f t="shared" si="60"/>
        <v>0</v>
      </c>
      <c r="I624" s="7">
        <f t="shared" si="60"/>
        <v>0</v>
      </c>
      <c r="J624" s="7">
        <f t="shared" si="60"/>
        <v>0</v>
      </c>
      <c r="K624" s="10"/>
    </row>
    <row r="625" spans="1:11" ht="15">
      <c r="A625" s="8">
        <v>620</v>
      </c>
      <c r="B625" s="10" t="s">
        <v>29</v>
      </c>
      <c r="C625" s="7">
        <f>D625+E625+F625+G625+H625+I625+J625</f>
        <v>0</v>
      </c>
      <c r="D625" s="7">
        <f t="shared" si="60"/>
        <v>0</v>
      </c>
      <c r="E625" s="7">
        <f t="shared" si="60"/>
        <v>0</v>
      </c>
      <c r="F625" s="7">
        <f t="shared" si="60"/>
        <v>0</v>
      </c>
      <c r="G625" s="7">
        <f t="shared" si="60"/>
        <v>0</v>
      </c>
      <c r="H625" s="7">
        <f t="shared" si="60"/>
        <v>0</v>
      </c>
      <c r="I625" s="7">
        <f t="shared" si="60"/>
        <v>0</v>
      </c>
      <c r="J625" s="7">
        <f t="shared" si="60"/>
        <v>0</v>
      </c>
      <c r="K625" s="10"/>
    </row>
    <row r="626" spans="1:11" ht="15">
      <c r="A626" s="8">
        <v>621</v>
      </c>
      <c r="B626" s="10" t="s">
        <v>227</v>
      </c>
      <c r="C626" s="7">
        <f>D626+E626+F626+G626+H626+I626+J626</f>
        <v>4.2</v>
      </c>
      <c r="D626" s="7">
        <v>4.2</v>
      </c>
      <c r="E626" s="7">
        <f t="shared" si="60"/>
        <v>0</v>
      </c>
      <c r="F626" s="7">
        <f t="shared" si="60"/>
        <v>0</v>
      </c>
      <c r="G626" s="7">
        <f t="shared" si="60"/>
        <v>0</v>
      </c>
      <c r="H626" s="7">
        <f t="shared" si="60"/>
        <v>0</v>
      </c>
      <c r="I626" s="7">
        <f t="shared" si="60"/>
        <v>0</v>
      </c>
      <c r="J626" s="7">
        <f t="shared" si="60"/>
        <v>0</v>
      </c>
      <c r="K626" s="10"/>
    </row>
    <row r="627" spans="1:11" ht="15">
      <c r="A627" s="8">
        <v>622</v>
      </c>
      <c r="B627" s="10" t="s">
        <v>21</v>
      </c>
      <c r="C627" s="7">
        <f>D627+E627+F627+G627+H627+I627+J627</f>
        <v>0</v>
      </c>
      <c r="D627" s="7">
        <f t="shared" si="60"/>
        <v>0</v>
      </c>
      <c r="E627" s="7">
        <f t="shared" si="60"/>
        <v>0</v>
      </c>
      <c r="F627" s="7">
        <f t="shared" si="60"/>
        <v>0</v>
      </c>
      <c r="G627" s="7">
        <f t="shared" si="60"/>
        <v>0</v>
      </c>
      <c r="H627" s="7">
        <f t="shared" si="60"/>
        <v>0</v>
      </c>
      <c r="I627" s="7">
        <f t="shared" si="60"/>
        <v>0</v>
      </c>
      <c r="J627" s="7">
        <f t="shared" si="60"/>
        <v>0</v>
      </c>
      <c r="K627" s="10"/>
    </row>
    <row r="628" spans="1:11" ht="27">
      <c r="A628" s="8">
        <v>623</v>
      </c>
      <c r="B628" s="12" t="s">
        <v>32</v>
      </c>
      <c r="C628" s="9">
        <f t="shared" si="49"/>
        <v>1795</v>
      </c>
      <c r="D628" s="9">
        <f>D630+D631+D632</f>
        <v>145</v>
      </c>
      <c r="E628" s="9">
        <f>E630+E631+E632</f>
        <v>150</v>
      </c>
      <c r="F628" s="9">
        <f>F629+F630+F631</f>
        <v>300</v>
      </c>
      <c r="G628" s="9">
        <f>G629+G630+G631+G632</f>
        <v>300</v>
      </c>
      <c r="H628" s="9">
        <f>H629+H630+H631+H632</f>
        <v>300</v>
      </c>
      <c r="I628" s="9">
        <f>I629+I630+I631+I632</f>
        <v>300</v>
      </c>
      <c r="J628" s="9">
        <f>J629+J630+J631+J632</f>
        <v>300</v>
      </c>
      <c r="K628" s="11">
        <v>50.51</v>
      </c>
    </row>
    <row r="629" spans="1:11" ht="15">
      <c r="A629" s="8">
        <v>624</v>
      </c>
      <c r="B629" s="12" t="s">
        <v>2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10"/>
    </row>
    <row r="630" spans="1:11" ht="15">
      <c r="A630" s="8">
        <v>625</v>
      </c>
      <c r="B630" s="10" t="s">
        <v>3</v>
      </c>
      <c r="C630" s="7">
        <f t="shared" si="49"/>
        <v>0</v>
      </c>
      <c r="D630" s="7">
        <f>E630+F630+G630+H630+I630+J630+K630</f>
        <v>0</v>
      </c>
      <c r="E630" s="7">
        <f>F630+G630+H630+I630+J630+K630+L630</f>
        <v>0</v>
      </c>
      <c r="F630" s="7">
        <f aca="true" t="shared" si="61" ref="F630:F637">G630+H630+I630+J630+K630+L630+M630</f>
        <v>0</v>
      </c>
      <c r="G630" s="7">
        <f aca="true" t="shared" si="62" ref="G630:G637">H630+I630+J630+K630+L630+M630+N630</f>
        <v>0</v>
      </c>
      <c r="H630" s="7">
        <f aca="true" t="shared" si="63" ref="H630:H637">I630+J630+K630+L630+M630+N630+O630</f>
        <v>0</v>
      </c>
      <c r="I630" s="7">
        <f aca="true" t="shared" si="64" ref="I630:I637">J630+K630+L630+M630+N630+O630+P630</f>
        <v>0</v>
      </c>
      <c r="J630" s="7">
        <f aca="true" t="shared" si="65" ref="J630:J637">K630+L630+M630+N630+O630+P630+Q630</f>
        <v>0</v>
      </c>
      <c r="K630" s="10"/>
    </row>
    <row r="631" spans="1:11" ht="15">
      <c r="A631" s="8">
        <v>626</v>
      </c>
      <c r="B631" s="10" t="s">
        <v>4</v>
      </c>
      <c r="C631" s="7">
        <f t="shared" si="49"/>
        <v>1795</v>
      </c>
      <c r="D631" s="7">
        <f aca="true" t="shared" si="66" ref="D631:I631">D636+D641+D646</f>
        <v>145</v>
      </c>
      <c r="E631" s="7">
        <f>E636+E641+E646+E651+E656</f>
        <v>150</v>
      </c>
      <c r="F631" s="7">
        <f t="shared" si="66"/>
        <v>300</v>
      </c>
      <c r="G631" s="7">
        <f t="shared" si="66"/>
        <v>300</v>
      </c>
      <c r="H631" s="7">
        <f t="shared" si="66"/>
        <v>300</v>
      </c>
      <c r="I631" s="7">
        <f t="shared" si="66"/>
        <v>300</v>
      </c>
      <c r="J631" s="7">
        <f>J636+J641+J646+J651</f>
        <v>300</v>
      </c>
      <c r="K631" s="10"/>
    </row>
    <row r="632" spans="1:11" ht="15">
      <c r="A632" s="8">
        <v>627</v>
      </c>
      <c r="B632" s="10" t="s">
        <v>5</v>
      </c>
      <c r="C632" s="7">
        <f t="shared" si="49"/>
        <v>0</v>
      </c>
      <c r="D632" s="7">
        <f>E632+F632+G632+H632+I632+J632+K632</f>
        <v>0</v>
      </c>
      <c r="E632" s="7">
        <f>F632+G632+H632+I632+J632+K632+L632</f>
        <v>0</v>
      </c>
      <c r="F632" s="7">
        <f t="shared" si="61"/>
        <v>0</v>
      </c>
      <c r="G632" s="7">
        <f t="shared" si="62"/>
        <v>0</v>
      </c>
      <c r="H632" s="7">
        <f t="shared" si="63"/>
        <v>0</v>
      </c>
      <c r="I632" s="7">
        <f t="shared" si="64"/>
        <v>0</v>
      </c>
      <c r="J632" s="7">
        <f t="shared" si="65"/>
        <v>0</v>
      </c>
      <c r="K632" s="10"/>
    </row>
    <row r="633" spans="1:11" ht="25.5">
      <c r="A633" s="8">
        <v>628</v>
      </c>
      <c r="B633" s="13" t="s">
        <v>33</v>
      </c>
      <c r="C633" s="7">
        <f t="shared" si="49"/>
        <v>0</v>
      </c>
      <c r="D633" s="7">
        <f>D634+D635+D636+D637</f>
        <v>0</v>
      </c>
      <c r="E633" s="7">
        <f>F633+G633+H633+I633+J633+K633+L633</f>
        <v>0</v>
      </c>
      <c r="F633" s="7">
        <f t="shared" si="61"/>
        <v>0</v>
      </c>
      <c r="G633" s="7">
        <f t="shared" si="62"/>
        <v>0</v>
      </c>
      <c r="H633" s="7">
        <f t="shared" si="63"/>
        <v>0</v>
      </c>
      <c r="I633" s="7">
        <f t="shared" si="64"/>
        <v>0</v>
      </c>
      <c r="J633" s="7">
        <f t="shared" si="65"/>
        <v>0</v>
      </c>
      <c r="K633" s="10"/>
    </row>
    <row r="634" spans="1:11" ht="15">
      <c r="A634" s="8">
        <v>629</v>
      </c>
      <c r="B634" s="13" t="s">
        <v>2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10"/>
    </row>
    <row r="635" spans="1:11" ht="15">
      <c r="A635" s="8">
        <v>630</v>
      </c>
      <c r="B635" s="10" t="s">
        <v>3</v>
      </c>
      <c r="C635" s="7">
        <f t="shared" si="49"/>
        <v>0</v>
      </c>
      <c r="D635" s="7">
        <f>E635+F635+G635+H635+I635+J635+K635</f>
        <v>0</v>
      </c>
      <c r="E635" s="7">
        <f>F635+G635+H635+I635+J635+K635+L635</f>
        <v>0</v>
      </c>
      <c r="F635" s="7">
        <f t="shared" si="61"/>
        <v>0</v>
      </c>
      <c r="G635" s="7">
        <f t="shared" si="62"/>
        <v>0</v>
      </c>
      <c r="H635" s="7">
        <f t="shared" si="63"/>
        <v>0</v>
      </c>
      <c r="I635" s="7">
        <f t="shared" si="64"/>
        <v>0</v>
      </c>
      <c r="J635" s="7">
        <f t="shared" si="65"/>
        <v>0</v>
      </c>
      <c r="K635" s="10"/>
    </row>
    <row r="636" spans="1:11" ht="15">
      <c r="A636" s="8">
        <v>631</v>
      </c>
      <c r="B636" s="10" t="s">
        <v>4</v>
      </c>
      <c r="C636" s="7">
        <f t="shared" si="49"/>
        <v>0</v>
      </c>
      <c r="D636" s="7">
        <f>166-116-50</f>
        <v>0</v>
      </c>
      <c r="E636" s="7">
        <f>F636+G636+H636+I636+J636+K636+L636</f>
        <v>0</v>
      </c>
      <c r="F636" s="7">
        <f t="shared" si="61"/>
        <v>0</v>
      </c>
      <c r="G636" s="7">
        <f t="shared" si="62"/>
        <v>0</v>
      </c>
      <c r="H636" s="7">
        <f t="shared" si="63"/>
        <v>0</v>
      </c>
      <c r="I636" s="7">
        <f t="shared" si="64"/>
        <v>0</v>
      </c>
      <c r="J636" s="7">
        <f t="shared" si="65"/>
        <v>0</v>
      </c>
      <c r="K636" s="10"/>
    </row>
    <row r="637" spans="1:11" ht="15">
      <c r="A637" s="8">
        <v>632</v>
      </c>
      <c r="B637" s="10" t="s">
        <v>5</v>
      </c>
      <c r="C637" s="7">
        <f t="shared" si="49"/>
        <v>0</v>
      </c>
      <c r="D637" s="7">
        <f>E637+F637+G637+H637+I637+J637+K637</f>
        <v>0</v>
      </c>
      <c r="E637" s="7">
        <f>F637+G637+H637+I637+J637+K637+L637</f>
        <v>0</v>
      </c>
      <c r="F637" s="7">
        <f t="shared" si="61"/>
        <v>0</v>
      </c>
      <c r="G637" s="7">
        <f t="shared" si="62"/>
        <v>0</v>
      </c>
      <c r="H637" s="7">
        <f t="shared" si="63"/>
        <v>0</v>
      </c>
      <c r="I637" s="7">
        <f t="shared" si="64"/>
        <v>0</v>
      </c>
      <c r="J637" s="7">
        <f t="shared" si="65"/>
        <v>0</v>
      </c>
      <c r="K637" s="10"/>
    </row>
    <row r="638" spans="1:11" ht="38.25">
      <c r="A638" s="8">
        <v>633</v>
      </c>
      <c r="B638" s="13" t="s">
        <v>34</v>
      </c>
      <c r="C638" s="7">
        <f t="shared" si="49"/>
        <v>1245</v>
      </c>
      <c r="D638" s="7">
        <f>D639+D640+D641+D642</f>
        <v>145</v>
      </c>
      <c r="E638" s="7">
        <f>E640+E641+E642</f>
        <v>100</v>
      </c>
      <c r="F638" s="7">
        <f>F640+F641+F642</f>
        <v>200</v>
      </c>
      <c r="G638" s="7">
        <f>G640+G641+G642</f>
        <v>200</v>
      </c>
      <c r="H638" s="7">
        <f>H640+H641+H642</f>
        <v>200</v>
      </c>
      <c r="I638" s="7">
        <f>I640+I641+I642</f>
        <v>200</v>
      </c>
      <c r="J638" s="7">
        <f>J640+J641+J642</f>
        <v>200</v>
      </c>
      <c r="K638" s="11"/>
    </row>
    <row r="639" spans="1:11" ht="15">
      <c r="A639" s="8">
        <v>634</v>
      </c>
      <c r="B639" s="13" t="s">
        <v>2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11"/>
    </row>
    <row r="640" spans="1:11" ht="15">
      <c r="A640" s="8">
        <v>635</v>
      </c>
      <c r="B640" s="10" t="s">
        <v>29</v>
      </c>
      <c r="C640" s="7">
        <f t="shared" si="49"/>
        <v>0</v>
      </c>
      <c r="D640" s="7">
        <f>E640+F640+G640+H640+I640+J640+K640</f>
        <v>0</v>
      </c>
      <c r="E640" s="7">
        <f>F640+G640+H640+I640+J640+K640+L640</f>
        <v>0</v>
      </c>
      <c r="F640" s="7">
        <f>G640+H640+I640+J640+K640+L640+M640</f>
        <v>0</v>
      </c>
      <c r="G640" s="7">
        <f>H640+I640+J640+K640+L640+M640+N640</f>
        <v>0</v>
      </c>
      <c r="H640" s="7">
        <f>I640+J640+K640+L640+M640+N640+O640</f>
        <v>0</v>
      </c>
      <c r="I640" s="7">
        <f>J640+K640+L640+M640+N640+O640+P640</f>
        <v>0</v>
      </c>
      <c r="J640" s="7">
        <f>K640+L640+M640+N640+O640+P640+Q640</f>
        <v>0</v>
      </c>
      <c r="K640" s="10"/>
    </row>
    <row r="641" spans="1:11" ht="15">
      <c r="A641" s="8">
        <v>636</v>
      </c>
      <c r="B641" s="10" t="s">
        <v>30</v>
      </c>
      <c r="C641" s="7">
        <f t="shared" si="49"/>
        <v>1245</v>
      </c>
      <c r="D641" s="7">
        <f>100+145-100</f>
        <v>145</v>
      </c>
      <c r="E641" s="7">
        <v>100</v>
      </c>
      <c r="F641" s="7">
        <v>200</v>
      </c>
      <c r="G641" s="7">
        <v>200</v>
      </c>
      <c r="H641" s="7">
        <v>200</v>
      </c>
      <c r="I641" s="7">
        <v>200</v>
      </c>
      <c r="J641" s="7">
        <v>200</v>
      </c>
      <c r="K641" s="10"/>
    </row>
    <row r="642" spans="1:11" ht="15">
      <c r="A642" s="8">
        <v>637</v>
      </c>
      <c r="B642" s="10" t="s">
        <v>23</v>
      </c>
      <c r="C642" s="7">
        <f t="shared" si="49"/>
        <v>0</v>
      </c>
      <c r="D642" s="7">
        <f>E642+F642+G642+H642+I642+J642+K642</f>
        <v>0</v>
      </c>
      <c r="E642" s="7">
        <f>F642+G642+H642+I642+J642+K642+L642</f>
        <v>0</v>
      </c>
      <c r="F642" s="7">
        <f>G642+H642+I642+J642+K642+L642+M642</f>
        <v>0</v>
      </c>
      <c r="G642" s="7">
        <f>H642+I642+J642+K642+L642+M642+N642</f>
        <v>0</v>
      </c>
      <c r="H642" s="7">
        <f>I642+J642+K642+L642+M642+N642+O642</f>
        <v>0</v>
      </c>
      <c r="I642" s="7">
        <f>J642+K642+L642+M642+N642+O642+P642</f>
        <v>0</v>
      </c>
      <c r="J642" s="7">
        <f>K642+L642+M642+N642+O642+P642+Q642</f>
        <v>0</v>
      </c>
      <c r="K642" s="10"/>
    </row>
    <row r="643" spans="1:11" ht="51">
      <c r="A643" s="8">
        <v>638</v>
      </c>
      <c r="B643" s="13" t="s">
        <v>245</v>
      </c>
      <c r="C643" s="7">
        <f t="shared" si="49"/>
        <v>500</v>
      </c>
      <c r="D643" s="7">
        <f>D644+D645+D646+D647</f>
        <v>0</v>
      </c>
      <c r="E643" s="7">
        <f>E645+E646+E647</f>
        <v>0</v>
      </c>
      <c r="F643" s="7">
        <v>100</v>
      </c>
      <c r="G643" s="7">
        <v>100</v>
      </c>
      <c r="H643" s="7">
        <v>100</v>
      </c>
      <c r="I643" s="7">
        <v>100</v>
      </c>
      <c r="J643" s="7">
        <v>100</v>
      </c>
      <c r="K643" s="10"/>
    </row>
    <row r="644" spans="1:11" ht="15">
      <c r="A644" s="8">
        <v>639</v>
      </c>
      <c r="B644" s="13" t="s">
        <v>2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10"/>
    </row>
    <row r="645" spans="1:11" ht="15">
      <c r="A645" s="8">
        <v>640</v>
      </c>
      <c r="B645" s="10" t="s">
        <v>29</v>
      </c>
      <c r="C645" s="7">
        <f t="shared" si="49"/>
        <v>0</v>
      </c>
      <c r="D645" s="7">
        <f>E645+F645+G645+H645+I645+J645+K645</f>
        <v>0</v>
      </c>
      <c r="E645" s="7">
        <f>F645+G645+H645+I645+J645+K645+L645</f>
        <v>0</v>
      </c>
      <c r="F645" s="7">
        <f>G645+H645+I645+J645+K645+L645+M645</f>
        <v>0</v>
      </c>
      <c r="G645" s="7">
        <f>H645+I645+J645+K645+L645+M645+N645</f>
        <v>0</v>
      </c>
      <c r="H645" s="7">
        <f>I645+J645+K645+L645+M645+N645+O645</f>
        <v>0</v>
      </c>
      <c r="I645" s="7">
        <f>J645+K645+L645+M645+N645+O645+P645</f>
        <v>0</v>
      </c>
      <c r="J645" s="7">
        <f>K645+L645+M645+N645+O645+P645+Q645</f>
        <v>0</v>
      </c>
      <c r="K645" s="10"/>
    </row>
    <row r="646" spans="1:11" ht="15">
      <c r="A646" s="8">
        <v>641</v>
      </c>
      <c r="B646" s="10" t="s">
        <v>30</v>
      </c>
      <c r="C646" s="7">
        <f t="shared" si="49"/>
        <v>500</v>
      </c>
      <c r="D646" s="7">
        <v>0</v>
      </c>
      <c r="E646" s="7">
        <v>0</v>
      </c>
      <c r="F646" s="7">
        <v>100</v>
      </c>
      <c r="G646" s="7">
        <v>100</v>
      </c>
      <c r="H646" s="7">
        <v>100</v>
      </c>
      <c r="I646" s="7">
        <v>100</v>
      </c>
      <c r="J646" s="7">
        <v>100</v>
      </c>
      <c r="K646" s="10"/>
    </row>
    <row r="647" spans="1:11" ht="15">
      <c r="A647" s="8">
        <v>642</v>
      </c>
      <c r="B647" s="10" t="s">
        <v>23</v>
      </c>
      <c r="C647" s="7">
        <f t="shared" si="49"/>
        <v>0</v>
      </c>
      <c r="D647" s="7">
        <f>E647+F647+G647+H647+I647+J647+K647</f>
        <v>0</v>
      </c>
      <c r="E647" s="7">
        <f>F647+G647+H647+I647+J647+K647+L647</f>
        <v>0</v>
      </c>
      <c r="F647" s="7">
        <f aca="true" t="shared" si="67" ref="F647:F662">G647+H647+I647+J647+K647+L647+M647</f>
        <v>0</v>
      </c>
      <c r="G647" s="7">
        <f aca="true" t="shared" si="68" ref="G647:G662">H647+I647+J647+K647+L647+M647+N647</f>
        <v>0</v>
      </c>
      <c r="H647" s="7">
        <f aca="true" t="shared" si="69" ref="H647:H662">I647+J647+K647+L647+M647+N647+O647</f>
        <v>0</v>
      </c>
      <c r="I647" s="7">
        <f aca="true" t="shared" si="70" ref="I647:I662">J647+K647+L647+M647+N647+O647+P647</f>
        <v>0</v>
      </c>
      <c r="J647" s="7">
        <f aca="true" t="shared" si="71" ref="J647:J662">K647+L647+M647+N647+O647+P647+Q647</f>
        <v>0</v>
      </c>
      <c r="K647" s="10"/>
    </row>
    <row r="648" spans="1:11" ht="38.25">
      <c r="A648" s="8">
        <v>643</v>
      </c>
      <c r="B648" s="13" t="s">
        <v>188</v>
      </c>
      <c r="C648" s="7">
        <f t="shared" si="49"/>
        <v>0</v>
      </c>
      <c r="D648" s="7">
        <f>E648+F648+G648+H648+I648+J648+K648</f>
        <v>0</v>
      </c>
      <c r="E648" s="7">
        <f>F648+G648+H648+I648+J648+K648+L648</f>
        <v>0</v>
      </c>
      <c r="F648" s="7">
        <f t="shared" si="67"/>
        <v>0</v>
      </c>
      <c r="G648" s="7">
        <f t="shared" si="68"/>
        <v>0</v>
      </c>
      <c r="H648" s="7">
        <f t="shared" si="69"/>
        <v>0</v>
      </c>
      <c r="I648" s="7">
        <f t="shared" si="70"/>
        <v>0</v>
      </c>
      <c r="J648" s="7">
        <f t="shared" si="71"/>
        <v>0</v>
      </c>
      <c r="K648" s="10"/>
    </row>
    <row r="649" spans="1:11" ht="15">
      <c r="A649" s="8">
        <v>644</v>
      </c>
      <c r="B649" s="13" t="s">
        <v>2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10"/>
    </row>
    <row r="650" spans="1:11" ht="15">
      <c r="A650" s="8">
        <v>645</v>
      </c>
      <c r="B650" s="10" t="s">
        <v>29</v>
      </c>
      <c r="C650" s="7">
        <f t="shared" si="49"/>
        <v>0</v>
      </c>
      <c r="D650" s="7">
        <f>E650+F650+G650+H650+I650+J650+K650</f>
        <v>0</v>
      </c>
      <c r="E650" s="7">
        <f>F650+G650+H650+I650+J650+K650+L650</f>
        <v>0</v>
      </c>
      <c r="F650" s="7">
        <f t="shared" si="67"/>
        <v>0</v>
      </c>
      <c r="G650" s="7">
        <f t="shared" si="68"/>
        <v>0</v>
      </c>
      <c r="H650" s="7">
        <f t="shared" si="69"/>
        <v>0</v>
      </c>
      <c r="I650" s="7">
        <f t="shared" si="70"/>
        <v>0</v>
      </c>
      <c r="J650" s="7">
        <f t="shared" si="71"/>
        <v>0</v>
      </c>
      <c r="K650" s="10"/>
    </row>
    <row r="651" spans="1:11" ht="15">
      <c r="A651" s="8">
        <v>646</v>
      </c>
      <c r="B651" s="10" t="s">
        <v>30</v>
      </c>
      <c r="C651" s="7">
        <f t="shared" si="49"/>
        <v>0</v>
      </c>
      <c r="D651" s="7">
        <f>E651+F651+G651+H651+I651+J651+K651</f>
        <v>0</v>
      </c>
      <c r="E651" s="7">
        <f>F651+G651+H651+I651+J651+K651+L651</f>
        <v>0</v>
      </c>
      <c r="F651" s="7">
        <f t="shared" si="67"/>
        <v>0</v>
      </c>
      <c r="G651" s="7">
        <f t="shared" si="68"/>
        <v>0</v>
      </c>
      <c r="H651" s="7">
        <f t="shared" si="69"/>
        <v>0</v>
      </c>
      <c r="I651" s="7">
        <f t="shared" si="70"/>
        <v>0</v>
      </c>
      <c r="J651" s="7">
        <f t="shared" si="71"/>
        <v>0</v>
      </c>
      <c r="K651" s="10"/>
    </row>
    <row r="652" spans="1:11" ht="15">
      <c r="A652" s="8">
        <v>647</v>
      </c>
      <c r="B652" s="10" t="s">
        <v>23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10"/>
    </row>
    <row r="653" spans="1:11" ht="38.25">
      <c r="A653" s="8">
        <v>648</v>
      </c>
      <c r="B653" s="13" t="s">
        <v>356</v>
      </c>
      <c r="C653" s="7">
        <f>D653+E653+F653+G653+H653+I653+J653</f>
        <v>50</v>
      </c>
      <c r="D653" s="7">
        <v>0</v>
      </c>
      <c r="E653" s="7">
        <f>E654+E655+E656+E657</f>
        <v>50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10"/>
    </row>
    <row r="654" spans="1:11" ht="15">
      <c r="A654" s="8">
        <v>649</v>
      </c>
      <c r="B654" s="10" t="s">
        <v>2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10"/>
    </row>
    <row r="655" spans="1:11" ht="15">
      <c r="A655" s="8">
        <v>650</v>
      </c>
      <c r="B655" s="10" t="s">
        <v>328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10"/>
    </row>
    <row r="656" spans="1:11" ht="15">
      <c r="A656" s="8">
        <v>651</v>
      </c>
      <c r="B656" s="10" t="s">
        <v>357</v>
      </c>
      <c r="C656" s="7">
        <f>D656+E656+F656+G656+H656+I656+J656</f>
        <v>50</v>
      </c>
      <c r="D656" s="7">
        <v>0</v>
      </c>
      <c r="E656" s="7">
        <v>50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10"/>
    </row>
    <row r="657" spans="1:11" ht="15">
      <c r="A657" s="8">
        <v>652</v>
      </c>
      <c r="B657" s="10" t="s">
        <v>5</v>
      </c>
      <c r="C657" s="7">
        <f t="shared" si="49"/>
        <v>0</v>
      </c>
      <c r="D657" s="7">
        <f>E657+F657+G657+H657+I657+J657+K657</f>
        <v>0</v>
      </c>
      <c r="E657" s="7">
        <f>F657+G657+H657+I657+J657+K657+L657</f>
        <v>0</v>
      </c>
      <c r="F657" s="7">
        <f t="shared" si="67"/>
        <v>0</v>
      </c>
      <c r="G657" s="7">
        <f t="shared" si="68"/>
        <v>0</v>
      </c>
      <c r="H657" s="7">
        <f t="shared" si="69"/>
        <v>0</v>
      </c>
      <c r="I657" s="7">
        <f t="shared" si="70"/>
        <v>0</v>
      </c>
      <c r="J657" s="7">
        <f t="shared" si="71"/>
        <v>0</v>
      </c>
      <c r="K657" s="10"/>
    </row>
    <row r="658" spans="1:11" ht="27">
      <c r="A658" s="8">
        <v>653</v>
      </c>
      <c r="B658" s="12" t="s">
        <v>217</v>
      </c>
      <c r="C658" s="9">
        <f t="shared" si="49"/>
        <v>0</v>
      </c>
      <c r="D658" s="9">
        <f>E658+F658+G658+H658+I658+J658+K658</f>
        <v>0</v>
      </c>
      <c r="E658" s="9">
        <f>F658+G658+H658+I658+J658+K658+L658</f>
        <v>0</v>
      </c>
      <c r="F658" s="9">
        <f t="shared" si="67"/>
        <v>0</v>
      </c>
      <c r="G658" s="9">
        <f t="shared" si="68"/>
        <v>0</v>
      </c>
      <c r="H658" s="9">
        <f t="shared" si="69"/>
        <v>0</v>
      </c>
      <c r="I658" s="9">
        <f t="shared" si="70"/>
        <v>0</v>
      </c>
      <c r="J658" s="9">
        <f t="shared" si="71"/>
        <v>0</v>
      </c>
      <c r="K658" s="10"/>
    </row>
    <row r="659" spans="1:11" ht="15">
      <c r="A659" s="8">
        <v>654</v>
      </c>
      <c r="B659" s="12" t="s">
        <v>2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10"/>
    </row>
    <row r="660" spans="1:11" ht="15">
      <c r="A660" s="8">
        <v>655</v>
      </c>
      <c r="B660" s="10" t="s">
        <v>29</v>
      </c>
      <c r="C660" s="7">
        <f t="shared" si="49"/>
        <v>0</v>
      </c>
      <c r="D660" s="7">
        <f>E660+F660+G660+H660+I660+J660+K660</f>
        <v>0</v>
      </c>
      <c r="E660" s="7">
        <f>F660+G660+H660+I660+J660+K660+L660</f>
        <v>0</v>
      </c>
      <c r="F660" s="7">
        <f t="shared" si="67"/>
        <v>0</v>
      </c>
      <c r="G660" s="7">
        <f t="shared" si="68"/>
        <v>0</v>
      </c>
      <c r="H660" s="7">
        <f t="shared" si="69"/>
        <v>0</v>
      </c>
      <c r="I660" s="7">
        <f t="shared" si="70"/>
        <v>0</v>
      </c>
      <c r="J660" s="7">
        <f t="shared" si="71"/>
        <v>0</v>
      </c>
      <c r="K660" s="10"/>
    </row>
    <row r="661" spans="1:11" ht="15">
      <c r="A661" s="8">
        <v>656</v>
      </c>
      <c r="B661" s="10" t="s">
        <v>189</v>
      </c>
      <c r="C661" s="7">
        <f t="shared" si="49"/>
        <v>0</v>
      </c>
      <c r="D661" s="7">
        <f>E661+F661+G661+H661+I661+J661+K661</f>
        <v>0</v>
      </c>
      <c r="E661" s="7">
        <f>F661+G661+H661+I661+J661+K661+L661</f>
        <v>0</v>
      </c>
      <c r="F661" s="7">
        <f t="shared" si="67"/>
        <v>0</v>
      </c>
      <c r="G661" s="7">
        <f t="shared" si="68"/>
        <v>0</v>
      </c>
      <c r="H661" s="7">
        <f t="shared" si="69"/>
        <v>0</v>
      </c>
      <c r="I661" s="7">
        <f t="shared" si="70"/>
        <v>0</v>
      </c>
      <c r="J661" s="7">
        <f t="shared" si="71"/>
        <v>0</v>
      </c>
      <c r="K661" s="10"/>
    </row>
    <row r="662" spans="1:11" ht="15">
      <c r="A662" s="8">
        <v>657</v>
      </c>
      <c r="B662" s="10" t="s">
        <v>5</v>
      </c>
      <c r="C662" s="7">
        <f t="shared" si="49"/>
        <v>0</v>
      </c>
      <c r="D662" s="7">
        <f>E662+F662+G662+H662+I662+J662+K662</f>
        <v>0</v>
      </c>
      <c r="E662" s="7">
        <f>F662+G662+H662+I662+J662+K662+L662</f>
        <v>0</v>
      </c>
      <c r="F662" s="7">
        <f t="shared" si="67"/>
        <v>0</v>
      </c>
      <c r="G662" s="7">
        <f t="shared" si="68"/>
        <v>0</v>
      </c>
      <c r="H662" s="7">
        <f t="shared" si="69"/>
        <v>0</v>
      </c>
      <c r="I662" s="7">
        <f t="shared" si="70"/>
        <v>0</v>
      </c>
      <c r="J662" s="7">
        <f t="shared" si="71"/>
        <v>0</v>
      </c>
      <c r="K662" s="10"/>
    </row>
    <row r="663" spans="1:11" ht="17.25" customHeight="1">
      <c r="A663" s="8">
        <v>658</v>
      </c>
      <c r="B663" s="63" t="s">
        <v>288</v>
      </c>
      <c r="C663" s="64"/>
      <c r="D663" s="64"/>
      <c r="E663" s="64"/>
      <c r="F663" s="64"/>
      <c r="G663" s="64"/>
      <c r="H663" s="64"/>
      <c r="I663" s="64"/>
      <c r="J663" s="64"/>
      <c r="K663" s="65"/>
    </row>
    <row r="664" spans="1:11" ht="15">
      <c r="A664" s="8">
        <v>659</v>
      </c>
      <c r="B664" s="43" t="s">
        <v>80</v>
      </c>
      <c r="C664" s="9">
        <f>D664+E664+F664+G664+H664+I664+J664</f>
        <v>162959.80000000002</v>
      </c>
      <c r="D664" s="9">
        <f>D666+D667+D668</f>
        <v>31170.399999999998</v>
      </c>
      <c r="E664" s="9">
        <f>E666+E667+E668</f>
        <v>39596.8</v>
      </c>
      <c r="F664" s="9">
        <f>F666+F667+F668</f>
        <v>18388</v>
      </c>
      <c r="G664" s="9">
        <f>G666+G667+G668</f>
        <v>19248</v>
      </c>
      <c r="H664" s="9">
        <f>H666+H667+H668</f>
        <v>16892</v>
      </c>
      <c r="I664" s="9">
        <f>I666+I667+I668</f>
        <v>16892</v>
      </c>
      <c r="J664" s="9">
        <f>J666+J667+J668</f>
        <v>20772.6</v>
      </c>
      <c r="K664" s="10"/>
    </row>
    <row r="665" spans="1:11" ht="15">
      <c r="A665" s="8">
        <v>660</v>
      </c>
      <c r="B665" s="43" t="s">
        <v>2</v>
      </c>
      <c r="C665" s="7">
        <f>D665+E665+F665+G665+H665+I665+J665</f>
        <v>0</v>
      </c>
      <c r="D665" s="7">
        <f>E665+F665+G665+H665+I665+J665+K665</f>
        <v>0</v>
      </c>
      <c r="E665" s="7">
        <f>F665+G665+H665+I665+J665+K665+L665</f>
        <v>0</v>
      </c>
      <c r="F665" s="7">
        <f>G665+H665+I665+J665+K665+L665+M665</f>
        <v>0</v>
      </c>
      <c r="G665" s="7">
        <f>H665+I665+J665+K665+L665+M665+N665</f>
        <v>0</v>
      </c>
      <c r="H665" s="7">
        <f>I665+J665+K665+L665+M665+N665+O665</f>
        <v>0</v>
      </c>
      <c r="I665" s="7">
        <f>J665+K665+L665+M665+N665+O665+P665</f>
        <v>0</v>
      </c>
      <c r="J665" s="7">
        <f>K665+L665+M665+N665+O665+P665+Q665</f>
        <v>0</v>
      </c>
      <c r="K665" s="10"/>
    </row>
    <row r="666" spans="1:11" ht="15">
      <c r="A666" s="8">
        <v>661</v>
      </c>
      <c r="B666" s="10" t="s">
        <v>3</v>
      </c>
      <c r="C666" s="7">
        <f>D666+E666+F666+G666+H666+I666+J666</f>
        <v>2965.4</v>
      </c>
      <c r="D666" s="7">
        <f>D672</f>
        <v>2965.4</v>
      </c>
      <c r="E666" s="7">
        <f aca="true" t="shared" si="72" ref="D666:F668">F666+G666+H666+I666+J666+K666+L666</f>
        <v>0</v>
      </c>
      <c r="F666" s="7">
        <f t="shared" si="72"/>
        <v>0</v>
      </c>
      <c r="G666" s="7">
        <f>H666+I666+J666+K666+L666+M666+N666</f>
        <v>0</v>
      </c>
      <c r="H666" s="7">
        <f>I666+J666+K666+L666+M666+N666+O666</f>
        <v>0</v>
      </c>
      <c r="I666" s="7">
        <f>J666+K666+L666+M666+N666+O666+P666</f>
        <v>0</v>
      </c>
      <c r="J666" s="7">
        <f>K666+L666+M666+N666+O666+P666+Q666</f>
        <v>0</v>
      </c>
      <c r="K666" s="10"/>
    </row>
    <row r="667" spans="1:11" ht="15">
      <c r="A667" s="8">
        <v>662</v>
      </c>
      <c r="B667" s="10" t="s">
        <v>4</v>
      </c>
      <c r="C667" s="7">
        <f aca="true" t="shared" si="73" ref="C667:J667">C673+C755</f>
        <v>159994.4</v>
      </c>
      <c r="D667" s="7">
        <f>D673+D755</f>
        <v>28204.999999999996</v>
      </c>
      <c r="E667" s="7">
        <f t="shared" si="73"/>
        <v>39596.8</v>
      </c>
      <c r="F667" s="7">
        <f t="shared" si="73"/>
        <v>18388</v>
      </c>
      <c r="G667" s="7">
        <f t="shared" si="73"/>
        <v>19248</v>
      </c>
      <c r="H667" s="7">
        <f t="shared" si="73"/>
        <v>16892</v>
      </c>
      <c r="I667" s="7">
        <f t="shared" si="73"/>
        <v>16892</v>
      </c>
      <c r="J667" s="7">
        <f t="shared" si="73"/>
        <v>20772.6</v>
      </c>
      <c r="K667" s="10"/>
    </row>
    <row r="668" spans="1:11" ht="15">
      <c r="A668" s="8">
        <v>663</v>
      </c>
      <c r="B668" s="10" t="s">
        <v>5</v>
      </c>
      <c r="C668" s="7">
        <f>D668+E668+F668+G668+H668+I668+J668</f>
        <v>0</v>
      </c>
      <c r="D668" s="7">
        <f t="shared" si="72"/>
        <v>0</v>
      </c>
      <c r="E668" s="7">
        <f t="shared" si="72"/>
        <v>0</v>
      </c>
      <c r="F668" s="7">
        <f t="shared" si="72"/>
        <v>0</v>
      </c>
      <c r="G668" s="7">
        <f>H668+I668+J668+K668+L668+M668+N668</f>
        <v>0</v>
      </c>
      <c r="H668" s="7">
        <f>I668+J668+K668+L668+M668+N668+O668</f>
        <v>0</v>
      </c>
      <c r="I668" s="7">
        <f>J668+K668+L668+M668+N668+O668+P668</f>
        <v>0</v>
      </c>
      <c r="J668" s="7">
        <f>K668+L668+M668+N668+O668+P668+Q668</f>
        <v>0</v>
      </c>
      <c r="K668" s="10"/>
    </row>
    <row r="669" spans="1:11" ht="15">
      <c r="A669" s="8">
        <v>664</v>
      </c>
      <c r="B669" s="10" t="s">
        <v>8</v>
      </c>
      <c r="C669" s="7"/>
      <c r="D669" s="7"/>
      <c r="E669" s="7"/>
      <c r="F669" s="7"/>
      <c r="G669" s="7"/>
      <c r="H669" s="7"/>
      <c r="I669" s="7"/>
      <c r="J669" s="7"/>
      <c r="K669" s="10"/>
    </row>
    <row r="670" spans="1:11" ht="25.5">
      <c r="A670" s="8">
        <v>665</v>
      </c>
      <c r="B670" s="41" t="s">
        <v>78</v>
      </c>
      <c r="C670" s="9">
        <f>D670+E670+F670+G670+H670+I670+J670</f>
        <v>51579.200000000004</v>
      </c>
      <c r="D670" s="9">
        <f>D672+D673+D674</f>
        <v>13537.699999999999</v>
      </c>
      <c r="E670" s="9">
        <f>E672+E673+E674</f>
        <v>22150.3</v>
      </c>
      <c r="F670" s="9">
        <f>F671+F672+F673+F674</f>
        <v>6258.5</v>
      </c>
      <c r="G670" s="9">
        <f>G671+G672+G673+G674</f>
        <v>4836</v>
      </c>
      <c r="H670" s="9">
        <f>H671+H672+H673+H674</f>
        <v>3743.3</v>
      </c>
      <c r="I670" s="9">
        <f>I671+I672+I673+I674</f>
        <v>1053.4</v>
      </c>
      <c r="J670" s="9">
        <f>J671+J672+J673+J674</f>
        <v>0</v>
      </c>
      <c r="K670" s="10"/>
    </row>
    <row r="671" spans="1:11" ht="15">
      <c r="A671" s="8">
        <v>666</v>
      </c>
      <c r="B671" s="41" t="s">
        <v>2</v>
      </c>
      <c r="C671" s="7">
        <f>D671+E671+F671+G671+H671+I671+J671</f>
        <v>0</v>
      </c>
      <c r="D671" s="7">
        <f>E671+F671+G671+H671+I671+J671+K671</f>
        <v>0</v>
      </c>
      <c r="E671" s="7">
        <f>F671+G671+H671+I671+J671+K671+L671</f>
        <v>0</v>
      </c>
      <c r="F671" s="7">
        <f>G671+H671+I671+J671+K671+L671+M671</f>
        <v>0</v>
      </c>
      <c r="G671" s="7">
        <f>H671+I671+J671+K671+L671+M671+N671</f>
        <v>0</v>
      </c>
      <c r="H671" s="7">
        <f>I671+J671+K671+L671+M671+N671+O671</f>
        <v>0</v>
      </c>
      <c r="I671" s="7">
        <f>J671+K671+L671+M671+N671+O671+P671</f>
        <v>0</v>
      </c>
      <c r="J671" s="7">
        <f>K671+L671+M671+N671+O671+P671+Q671</f>
        <v>0</v>
      </c>
      <c r="K671" s="10"/>
    </row>
    <row r="672" spans="1:11" ht="15">
      <c r="A672" s="8">
        <v>667</v>
      </c>
      <c r="B672" s="10" t="s">
        <v>3</v>
      </c>
      <c r="C672" s="7">
        <f>D672+E672+F672+G672+H672+I672+J672</f>
        <v>2965.4</v>
      </c>
      <c r="D672" s="7">
        <f>D684</f>
        <v>2965.4</v>
      </c>
      <c r="E672" s="7">
        <f aca="true" t="shared" si="74" ref="D672:F674">F672+G672+H672+I672+J672+K672+L672</f>
        <v>0</v>
      </c>
      <c r="F672" s="7">
        <f t="shared" si="74"/>
        <v>0</v>
      </c>
      <c r="G672" s="7">
        <f>H672+I672+J672+K672+L672+M672+N672</f>
        <v>0</v>
      </c>
      <c r="H672" s="7">
        <f>I672+J672+K672+L672+M672+N672+O672</f>
        <v>0</v>
      </c>
      <c r="I672" s="7">
        <f>J672+K672+L672+M672+N672+O672+P672</f>
        <v>0</v>
      </c>
      <c r="J672" s="7">
        <f>K672+L672+M672+N672+O672+P672+Q672</f>
        <v>0</v>
      </c>
      <c r="K672" s="10"/>
    </row>
    <row r="673" spans="1:11" ht="15">
      <c r="A673" s="8">
        <v>668</v>
      </c>
      <c r="B673" s="10" t="s">
        <v>4</v>
      </c>
      <c r="C673" s="7">
        <f>D673+E673+F673+G673+H673+I673+J673</f>
        <v>48613.8</v>
      </c>
      <c r="D673" s="7">
        <f>D685+D729</f>
        <v>10572.3</v>
      </c>
      <c r="E673" s="7">
        <f aca="true" t="shared" si="75" ref="E673:J673">E685+E729</f>
        <v>22150.3</v>
      </c>
      <c r="F673" s="7">
        <f t="shared" si="75"/>
        <v>6258.5</v>
      </c>
      <c r="G673" s="7">
        <f t="shared" si="75"/>
        <v>4836</v>
      </c>
      <c r="H673" s="7">
        <f t="shared" si="75"/>
        <v>3743.3</v>
      </c>
      <c r="I673" s="7">
        <f t="shared" si="75"/>
        <v>1053.4</v>
      </c>
      <c r="J673" s="7">
        <f t="shared" si="75"/>
        <v>0</v>
      </c>
      <c r="K673" s="10"/>
    </row>
    <row r="674" spans="1:11" ht="15">
      <c r="A674" s="8">
        <v>669</v>
      </c>
      <c r="B674" s="10" t="s">
        <v>5</v>
      </c>
      <c r="C674" s="7">
        <f>D674+E674+F674+G674+H674+I674+J674</f>
        <v>0</v>
      </c>
      <c r="D674" s="7">
        <f t="shared" si="74"/>
        <v>0</v>
      </c>
      <c r="E674" s="7">
        <f t="shared" si="74"/>
        <v>0</v>
      </c>
      <c r="F674" s="7">
        <f t="shared" si="74"/>
        <v>0</v>
      </c>
      <c r="G674" s="7">
        <f>H674+I674+J674+K674+L674+M674+N674</f>
        <v>0</v>
      </c>
      <c r="H674" s="7">
        <f>I674+J674+K674+L674+M674+N674+O674</f>
        <v>0</v>
      </c>
      <c r="I674" s="7">
        <f>J674+K674+L674+M674+N674+O674+P674</f>
        <v>0</v>
      </c>
      <c r="J674" s="7">
        <f>K674+L674+M674+N674+O674+P674+Q674</f>
        <v>0</v>
      </c>
      <c r="K674" s="10"/>
    </row>
    <row r="675" spans="1:11" ht="25.5">
      <c r="A675" s="8">
        <v>670</v>
      </c>
      <c r="B675" s="10" t="s">
        <v>9</v>
      </c>
      <c r="C675" s="7"/>
      <c r="D675" s="7"/>
      <c r="E675" s="7"/>
      <c r="F675" s="7"/>
      <c r="G675" s="7"/>
      <c r="H675" s="7"/>
      <c r="I675" s="7"/>
      <c r="J675" s="7"/>
      <c r="K675" s="10"/>
    </row>
    <row r="676" spans="1:11" ht="25.5">
      <c r="A676" s="8">
        <v>671</v>
      </c>
      <c r="B676" s="41" t="s">
        <v>81</v>
      </c>
      <c r="C676" s="9">
        <f>D676+E676+F676+G676+H676+I676+J676</f>
        <v>0</v>
      </c>
      <c r="D676" s="9">
        <f aca="true" t="shared" si="76" ref="D676:F680">E676+F676+G676+H676+I676+J676+K676</f>
        <v>0</v>
      </c>
      <c r="E676" s="9">
        <f t="shared" si="76"/>
        <v>0</v>
      </c>
      <c r="F676" s="9">
        <f t="shared" si="76"/>
        <v>0</v>
      </c>
      <c r="G676" s="9">
        <f>H676+I676+J676+K676+L676+M676+N676</f>
        <v>0</v>
      </c>
      <c r="H676" s="9">
        <f>I676+J676+K676+L676+M676+N676+O676</f>
        <v>0</v>
      </c>
      <c r="I676" s="9">
        <f>J676+K676+L676+M676+N676+O676+P676</f>
        <v>0</v>
      </c>
      <c r="J676" s="9">
        <f>K676+L676+M676+N676+O676+P676+Q676</f>
        <v>0</v>
      </c>
      <c r="K676" s="10"/>
    </row>
    <row r="677" spans="1:11" ht="15">
      <c r="A677" s="8">
        <v>672</v>
      </c>
      <c r="B677" s="41" t="s">
        <v>2</v>
      </c>
      <c r="C677" s="7">
        <f>D677+E677+F677+G677+H677+I677+J677</f>
        <v>0</v>
      </c>
      <c r="D677" s="7">
        <f t="shared" si="76"/>
        <v>0</v>
      </c>
      <c r="E677" s="7">
        <f t="shared" si="76"/>
        <v>0</v>
      </c>
      <c r="F677" s="7">
        <f t="shared" si="76"/>
        <v>0</v>
      </c>
      <c r="G677" s="7">
        <f>H677+I677+J677+K677+L677+M677+N677</f>
        <v>0</v>
      </c>
      <c r="H677" s="7">
        <f>I677+J677+K677+L677+M677+N677+O677</f>
        <v>0</v>
      </c>
      <c r="I677" s="7">
        <f>J677+K677+L677+M677+N677+O677+P677</f>
        <v>0</v>
      </c>
      <c r="J677" s="7">
        <f>K677+L677+M677+N677+O677+P677+Q677</f>
        <v>0</v>
      </c>
      <c r="K677" s="10"/>
    </row>
    <row r="678" spans="1:11" ht="15">
      <c r="A678" s="8">
        <v>673</v>
      </c>
      <c r="B678" s="10" t="s">
        <v>3</v>
      </c>
      <c r="C678" s="7">
        <f>D678+E678+F678+G678+H678+I678+J678</f>
        <v>0</v>
      </c>
      <c r="D678" s="7">
        <f t="shared" si="76"/>
        <v>0</v>
      </c>
      <c r="E678" s="7">
        <f t="shared" si="76"/>
        <v>0</v>
      </c>
      <c r="F678" s="7">
        <f t="shared" si="76"/>
        <v>0</v>
      </c>
      <c r="G678" s="7">
        <f>H678+I678+J678+K678+L678+M678+N678</f>
        <v>0</v>
      </c>
      <c r="H678" s="7">
        <f>I678+J678+K678+L678+M678+N678+O678</f>
        <v>0</v>
      </c>
      <c r="I678" s="7">
        <f>J678+K678+L678+M678+N678+O678+P678</f>
        <v>0</v>
      </c>
      <c r="J678" s="7">
        <f>K678+L678+M678+N678+O678+P678+Q678</f>
        <v>0</v>
      </c>
      <c r="K678" s="10"/>
    </row>
    <row r="679" spans="1:11" ht="15">
      <c r="A679" s="8">
        <v>674</v>
      </c>
      <c r="B679" s="10" t="s">
        <v>4</v>
      </c>
      <c r="C679" s="7">
        <f>D679+E679+F679+G679+H679+I679+J679</f>
        <v>0</v>
      </c>
      <c r="D679" s="7">
        <f t="shared" si="76"/>
        <v>0</v>
      </c>
      <c r="E679" s="7">
        <f t="shared" si="76"/>
        <v>0</v>
      </c>
      <c r="F679" s="7">
        <f t="shared" si="76"/>
        <v>0</v>
      </c>
      <c r="G679" s="7">
        <f>H679+I679+J679+K679+L679+M679+N679</f>
        <v>0</v>
      </c>
      <c r="H679" s="7">
        <f>I679+J679+K679+L679+M679+N679+O679</f>
        <v>0</v>
      </c>
      <c r="I679" s="7">
        <f>J679+K679+L679+M679+N679+O679+P679</f>
        <v>0</v>
      </c>
      <c r="J679" s="7">
        <f>K679+L679+M679+N679+O679+P679+Q679</f>
        <v>0</v>
      </c>
      <c r="K679" s="10"/>
    </row>
    <row r="680" spans="1:11" ht="15">
      <c r="A680" s="8">
        <v>675</v>
      </c>
      <c r="B680" s="10" t="s">
        <v>5</v>
      </c>
      <c r="C680" s="7">
        <f>D680+E680+F680+G680+H680+I680+J680</f>
        <v>0</v>
      </c>
      <c r="D680" s="7">
        <f t="shared" si="76"/>
        <v>0</v>
      </c>
      <c r="E680" s="7">
        <f t="shared" si="76"/>
        <v>0</v>
      </c>
      <c r="F680" s="7">
        <f t="shared" si="76"/>
        <v>0</v>
      </c>
      <c r="G680" s="7">
        <f>H680+I680+J680+K680+L680+M680+N680</f>
        <v>0</v>
      </c>
      <c r="H680" s="7">
        <f>I680+J680+K680+L680+M680+N680+O680</f>
        <v>0</v>
      </c>
      <c r="I680" s="7">
        <f>J680+K680+L680+M680+N680+O680+P680</f>
        <v>0</v>
      </c>
      <c r="J680" s="7">
        <f>K680+L680+M680+N680+O680+P680+Q680</f>
        <v>0</v>
      </c>
      <c r="K680" s="10"/>
    </row>
    <row r="681" spans="1:11" ht="15">
      <c r="A681" s="8">
        <v>676</v>
      </c>
      <c r="B681" s="10" t="s">
        <v>10</v>
      </c>
      <c r="C681" s="9"/>
      <c r="D681" s="7"/>
      <c r="E681" s="7"/>
      <c r="F681" s="7"/>
      <c r="G681" s="7"/>
      <c r="H681" s="7"/>
      <c r="I681" s="7"/>
      <c r="J681" s="7"/>
      <c r="K681" s="10"/>
    </row>
    <row r="682" spans="1:11" ht="54">
      <c r="A682" s="8">
        <v>677</v>
      </c>
      <c r="B682" s="12" t="s">
        <v>302</v>
      </c>
      <c r="C682" s="9">
        <f>D682+E682+F682+G682+H682+I682+J682</f>
        <v>49162.5</v>
      </c>
      <c r="D682" s="9">
        <f>D684+D685+D686</f>
        <v>13437.699999999999</v>
      </c>
      <c r="E682" s="9">
        <f>E684+E685+E686</f>
        <v>22150.3</v>
      </c>
      <c r="F682" s="9">
        <f>F684+F685+F686</f>
        <v>6258.5</v>
      </c>
      <c r="G682" s="9">
        <f>G684+G685+G686</f>
        <v>4836</v>
      </c>
      <c r="H682" s="9">
        <f>H684+H685+H686</f>
        <v>2480</v>
      </c>
      <c r="I682" s="9">
        <f>I684+I685+I686</f>
        <v>0</v>
      </c>
      <c r="J682" s="9">
        <f>J684+J685+J686</f>
        <v>0</v>
      </c>
      <c r="K682" s="10">
        <v>61.63</v>
      </c>
    </row>
    <row r="683" spans="1:11" ht="15">
      <c r="A683" s="8">
        <v>678</v>
      </c>
      <c r="B683" s="10" t="s">
        <v>2</v>
      </c>
      <c r="C683" s="7">
        <f>D683+E683+F683+G683+H683+I683+J683</f>
        <v>0</v>
      </c>
      <c r="D683" s="7">
        <f>E683+F683+G683+H683+I683+J683+K683</f>
        <v>0</v>
      </c>
      <c r="E683" s="7">
        <f>F683+G683+H683+I683+J683+K683+L683</f>
        <v>0</v>
      </c>
      <c r="F683" s="7">
        <f>G683+H683+I683+J683+K683+L683+M683</f>
        <v>0</v>
      </c>
      <c r="G683" s="7">
        <f>H683+I683+J683+K683+L683+M683+N683</f>
        <v>0</v>
      </c>
      <c r="H683" s="7">
        <f>I683+J683+K683+L683+M683+N683+O683</f>
        <v>0</v>
      </c>
      <c r="I683" s="7">
        <f>J683+K683+L683+M683+N683+O683+P683</f>
        <v>0</v>
      </c>
      <c r="J683" s="7">
        <f>K683+L683+M683+N683+O683+P683+Q683</f>
        <v>0</v>
      </c>
      <c r="K683" s="10"/>
    </row>
    <row r="684" spans="1:11" ht="15">
      <c r="A684" s="8">
        <v>679</v>
      </c>
      <c r="B684" s="10" t="s">
        <v>3</v>
      </c>
      <c r="C684" s="7">
        <f aca="true" t="shared" si="77" ref="C684:C727">D684+E684+F684+G684+H684+I684+J684</f>
        <v>2965.4</v>
      </c>
      <c r="D684" s="7">
        <f>D689</f>
        <v>2965.4</v>
      </c>
      <c r="E684" s="7">
        <f aca="true" t="shared" si="78" ref="D684:F701">F684+G684+H684+I684+J684+K684+L684</f>
        <v>0</v>
      </c>
      <c r="F684" s="7">
        <f t="shared" si="78"/>
        <v>0</v>
      </c>
      <c r="G684" s="7">
        <f>H684+I684+J684+K684+L684+M684+N684</f>
        <v>0</v>
      </c>
      <c r="H684" s="7">
        <f>I684+J684+K684+L684+M684+N684+O684</f>
        <v>0</v>
      </c>
      <c r="I684" s="7">
        <f>J684+K684+L684+M684+N684+O684+P684</f>
        <v>0</v>
      </c>
      <c r="J684" s="7">
        <f>K684+L684+M684+N684+O684+P684+Q684</f>
        <v>0</v>
      </c>
      <c r="K684" s="10"/>
    </row>
    <row r="685" spans="1:11" ht="15">
      <c r="A685" s="8">
        <v>680</v>
      </c>
      <c r="B685" s="10" t="s">
        <v>4</v>
      </c>
      <c r="C685" s="7">
        <f t="shared" si="77"/>
        <v>46197.1</v>
      </c>
      <c r="D685" s="7">
        <f>D690+D695+D700+D705+D710+D715+D720</f>
        <v>10472.3</v>
      </c>
      <c r="E685" s="7">
        <f>E690+E695+E700+E705+E715+E724</f>
        <v>22150.3</v>
      </c>
      <c r="F685" s="7">
        <f>F690+F695+F700+F705+F710+F715</f>
        <v>6258.5</v>
      </c>
      <c r="G685" s="7">
        <f>G690+G695+G700+G705+G710+G715</f>
        <v>4836</v>
      </c>
      <c r="H685" s="7">
        <f>H690+H695+H700+H705+H710+H715</f>
        <v>2480</v>
      </c>
      <c r="I685" s="7">
        <f>I690+I695+I700+I705+I710+I715</f>
        <v>0</v>
      </c>
      <c r="J685" s="7">
        <f>J690+J695+J700+J705+J710+J715</f>
        <v>0</v>
      </c>
      <c r="K685" s="10"/>
    </row>
    <row r="686" spans="1:11" ht="15">
      <c r="A686" s="8">
        <v>681</v>
      </c>
      <c r="B686" s="10" t="s">
        <v>5</v>
      </c>
      <c r="C686" s="7">
        <f t="shared" si="77"/>
        <v>0</v>
      </c>
      <c r="D686" s="7">
        <f t="shared" si="78"/>
        <v>0</v>
      </c>
      <c r="E686" s="7">
        <f t="shared" si="78"/>
        <v>0</v>
      </c>
      <c r="F686" s="7">
        <f t="shared" si="78"/>
        <v>0</v>
      </c>
      <c r="G686" s="7">
        <f aca="true" t="shared" si="79" ref="G686:G715">H686+I686+J686+K686+L686+M686+N686</f>
        <v>0</v>
      </c>
      <c r="H686" s="7">
        <f aca="true" t="shared" si="80" ref="H686:H715">I686+J686+K686+L686+M686+N686+O686</f>
        <v>0</v>
      </c>
      <c r="I686" s="7">
        <f aca="true" t="shared" si="81" ref="I686:I715">J686+K686+L686+M686+N686+O686+P686</f>
        <v>0</v>
      </c>
      <c r="J686" s="7">
        <f aca="true" t="shared" si="82" ref="J686:J715">K686+L686+M686+N686+O686+P686+Q686</f>
        <v>0</v>
      </c>
      <c r="K686" s="10"/>
    </row>
    <row r="687" spans="1:11" ht="38.25">
      <c r="A687" s="8">
        <v>682</v>
      </c>
      <c r="B687" s="13" t="s">
        <v>35</v>
      </c>
      <c r="C687" s="9">
        <f t="shared" si="77"/>
        <v>3015.7000000000003</v>
      </c>
      <c r="D687" s="9">
        <f>D688+D689+D690+D691</f>
        <v>3015.7000000000003</v>
      </c>
      <c r="E687" s="9">
        <f t="shared" si="78"/>
        <v>0</v>
      </c>
      <c r="F687" s="9">
        <f t="shared" si="78"/>
        <v>0</v>
      </c>
      <c r="G687" s="9">
        <f t="shared" si="79"/>
        <v>0</v>
      </c>
      <c r="H687" s="9">
        <f t="shared" si="80"/>
        <v>0</v>
      </c>
      <c r="I687" s="9">
        <f t="shared" si="81"/>
        <v>0</v>
      </c>
      <c r="J687" s="9">
        <f t="shared" si="82"/>
        <v>0</v>
      </c>
      <c r="K687" s="10"/>
    </row>
    <row r="688" spans="1:11" ht="15">
      <c r="A688" s="8">
        <v>683</v>
      </c>
      <c r="B688" s="13" t="s">
        <v>2</v>
      </c>
      <c r="C688" s="7">
        <f t="shared" si="77"/>
        <v>0</v>
      </c>
      <c r="D688" s="7">
        <f t="shared" si="78"/>
        <v>0</v>
      </c>
      <c r="E688" s="7">
        <f t="shared" si="78"/>
        <v>0</v>
      </c>
      <c r="F688" s="7">
        <f t="shared" si="78"/>
        <v>0</v>
      </c>
      <c r="G688" s="7">
        <f t="shared" si="79"/>
        <v>0</v>
      </c>
      <c r="H688" s="7">
        <f t="shared" si="80"/>
        <v>0</v>
      </c>
      <c r="I688" s="7">
        <f t="shared" si="81"/>
        <v>0</v>
      </c>
      <c r="J688" s="7">
        <f t="shared" si="82"/>
        <v>0</v>
      </c>
      <c r="K688" s="10"/>
    </row>
    <row r="689" spans="1:11" ht="15">
      <c r="A689" s="8">
        <v>684</v>
      </c>
      <c r="B689" s="10" t="s">
        <v>3</v>
      </c>
      <c r="C689" s="7">
        <f t="shared" si="77"/>
        <v>2965.4</v>
      </c>
      <c r="D689" s="7">
        <v>2965.4</v>
      </c>
      <c r="E689" s="7">
        <f t="shared" si="78"/>
        <v>0</v>
      </c>
      <c r="F689" s="7">
        <f t="shared" si="78"/>
        <v>0</v>
      </c>
      <c r="G689" s="7">
        <f t="shared" si="79"/>
        <v>0</v>
      </c>
      <c r="H689" s="7">
        <f t="shared" si="80"/>
        <v>0</v>
      </c>
      <c r="I689" s="7">
        <f t="shared" si="81"/>
        <v>0</v>
      </c>
      <c r="J689" s="7">
        <f t="shared" si="82"/>
        <v>0</v>
      </c>
      <c r="K689" s="10"/>
    </row>
    <row r="690" spans="1:11" ht="15">
      <c r="A690" s="8">
        <v>685</v>
      </c>
      <c r="B690" s="10" t="s">
        <v>4</v>
      </c>
      <c r="C690" s="7">
        <v>0</v>
      </c>
      <c r="D690" s="7">
        <v>50.3</v>
      </c>
      <c r="E690" s="7">
        <f t="shared" si="78"/>
        <v>0</v>
      </c>
      <c r="F690" s="7">
        <f t="shared" si="78"/>
        <v>0</v>
      </c>
      <c r="G690" s="7">
        <f t="shared" si="79"/>
        <v>0</v>
      </c>
      <c r="H690" s="7">
        <f t="shared" si="80"/>
        <v>0</v>
      </c>
      <c r="I690" s="7">
        <f t="shared" si="81"/>
        <v>0</v>
      </c>
      <c r="J690" s="7">
        <f t="shared" si="82"/>
        <v>0</v>
      </c>
      <c r="K690" s="10"/>
    </row>
    <row r="691" spans="1:11" ht="15">
      <c r="A691" s="8">
        <v>686</v>
      </c>
      <c r="B691" s="10" t="s">
        <v>5</v>
      </c>
      <c r="C691" s="7">
        <f t="shared" si="77"/>
        <v>0</v>
      </c>
      <c r="D691" s="7">
        <f t="shared" si="78"/>
        <v>0</v>
      </c>
      <c r="E691" s="7">
        <f t="shared" si="78"/>
        <v>0</v>
      </c>
      <c r="F691" s="7">
        <f t="shared" si="78"/>
        <v>0</v>
      </c>
      <c r="G691" s="7">
        <f t="shared" si="79"/>
        <v>0</v>
      </c>
      <c r="H691" s="7">
        <f t="shared" si="80"/>
        <v>0</v>
      </c>
      <c r="I691" s="7">
        <f t="shared" si="81"/>
        <v>0</v>
      </c>
      <c r="J691" s="7">
        <f t="shared" si="82"/>
        <v>0</v>
      </c>
      <c r="K691" s="10"/>
    </row>
    <row r="692" spans="1:11" ht="38.25">
      <c r="A692" s="8">
        <v>687</v>
      </c>
      <c r="B692" s="13" t="s">
        <v>305</v>
      </c>
      <c r="C692" s="9">
        <f t="shared" si="77"/>
        <v>10235</v>
      </c>
      <c r="D692" s="9">
        <f>D694+D695+D696</f>
        <v>10235</v>
      </c>
      <c r="E692" s="9">
        <f>E694+E695+E696</f>
        <v>0</v>
      </c>
      <c r="F692" s="9">
        <f t="shared" si="78"/>
        <v>0</v>
      </c>
      <c r="G692" s="9">
        <f t="shared" si="79"/>
        <v>0</v>
      </c>
      <c r="H692" s="9">
        <f t="shared" si="80"/>
        <v>0</v>
      </c>
      <c r="I692" s="9">
        <f t="shared" si="81"/>
        <v>0</v>
      </c>
      <c r="J692" s="9">
        <f t="shared" si="82"/>
        <v>0</v>
      </c>
      <c r="K692" s="10"/>
    </row>
    <row r="693" spans="1:11" ht="15">
      <c r="A693" s="8">
        <v>688</v>
      </c>
      <c r="B693" s="10" t="s">
        <v>2</v>
      </c>
      <c r="C693" s="7">
        <f t="shared" si="77"/>
        <v>0</v>
      </c>
      <c r="D693" s="7">
        <f>E693+F693+G693+H693+I693+J693+K693</f>
        <v>0</v>
      </c>
      <c r="E693" s="7">
        <f>F693+G693+H693+I693+J693+K693+L693</f>
        <v>0</v>
      </c>
      <c r="F693" s="7">
        <f t="shared" si="78"/>
        <v>0</v>
      </c>
      <c r="G693" s="7">
        <f t="shared" si="79"/>
        <v>0</v>
      </c>
      <c r="H693" s="7">
        <f t="shared" si="80"/>
        <v>0</v>
      </c>
      <c r="I693" s="7">
        <f t="shared" si="81"/>
        <v>0</v>
      </c>
      <c r="J693" s="7">
        <f t="shared" si="82"/>
        <v>0</v>
      </c>
      <c r="K693" s="10"/>
    </row>
    <row r="694" spans="1:11" ht="15">
      <c r="A694" s="8">
        <v>689</v>
      </c>
      <c r="B694" s="10" t="s">
        <v>3</v>
      </c>
      <c r="C694" s="7">
        <f t="shared" si="77"/>
        <v>0</v>
      </c>
      <c r="D694" s="7">
        <f t="shared" si="78"/>
        <v>0</v>
      </c>
      <c r="E694" s="7">
        <f t="shared" si="78"/>
        <v>0</v>
      </c>
      <c r="F694" s="7">
        <f t="shared" si="78"/>
        <v>0</v>
      </c>
      <c r="G694" s="7">
        <f t="shared" si="79"/>
        <v>0</v>
      </c>
      <c r="H694" s="7">
        <f t="shared" si="80"/>
        <v>0</v>
      </c>
      <c r="I694" s="7">
        <f t="shared" si="81"/>
        <v>0</v>
      </c>
      <c r="J694" s="7">
        <f t="shared" si="82"/>
        <v>0</v>
      </c>
      <c r="K694" s="10"/>
    </row>
    <row r="695" spans="1:11" ht="15">
      <c r="A695" s="8">
        <v>690</v>
      </c>
      <c r="B695" s="10" t="s">
        <v>4</v>
      </c>
      <c r="C695" s="7">
        <f t="shared" si="77"/>
        <v>10235</v>
      </c>
      <c r="D695" s="7">
        <f>11000-645-20-100</f>
        <v>10235</v>
      </c>
      <c r="E695" s="7">
        <v>0</v>
      </c>
      <c r="F695" s="7">
        <f t="shared" si="78"/>
        <v>0</v>
      </c>
      <c r="G695" s="7">
        <f t="shared" si="79"/>
        <v>0</v>
      </c>
      <c r="H695" s="7">
        <f t="shared" si="80"/>
        <v>0</v>
      </c>
      <c r="I695" s="7">
        <f t="shared" si="81"/>
        <v>0</v>
      </c>
      <c r="J695" s="7">
        <f t="shared" si="82"/>
        <v>0</v>
      </c>
      <c r="K695" s="10"/>
    </row>
    <row r="696" spans="1:11" ht="15">
      <c r="A696" s="8">
        <v>691</v>
      </c>
      <c r="B696" s="10" t="s">
        <v>5</v>
      </c>
      <c r="C696" s="7">
        <f t="shared" si="77"/>
        <v>0</v>
      </c>
      <c r="D696" s="7">
        <f>E696+F696+G696+H696+I696+J696+K696</f>
        <v>0</v>
      </c>
      <c r="E696" s="7">
        <f t="shared" si="78"/>
        <v>0</v>
      </c>
      <c r="F696" s="7">
        <f t="shared" si="78"/>
        <v>0</v>
      </c>
      <c r="G696" s="7">
        <f t="shared" si="79"/>
        <v>0</v>
      </c>
      <c r="H696" s="7">
        <f t="shared" si="80"/>
        <v>0</v>
      </c>
      <c r="I696" s="7">
        <f t="shared" si="81"/>
        <v>0</v>
      </c>
      <c r="J696" s="7">
        <f t="shared" si="82"/>
        <v>0</v>
      </c>
      <c r="K696" s="10"/>
    </row>
    <row r="697" spans="1:11" ht="25.5">
      <c r="A697" s="8">
        <v>692</v>
      </c>
      <c r="B697" s="13" t="s">
        <v>36</v>
      </c>
      <c r="C697" s="9">
        <f>D697+E697+F697+G697+H697+I697+J697</f>
        <v>0</v>
      </c>
      <c r="D697" s="9">
        <f>D699+D700+D701</f>
        <v>0</v>
      </c>
      <c r="E697" s="9">
        <f>E699+E700+E701</f>
        <v>0</v>
      </c>
      <c r="F697" s="9">
        <f t="shared" si="78"/>
        <v>0</v>
      </c>
      <c r="G697" s="9">
        <f t="shared" si="79"/>
        <v>0</v>
      </c>
      <c r="H697" s="9">
        <f t="shared" si="80"/>
        <v>0</v>
      </c>
      <c r="I697" s="9">
        <f t="shared" si="81"/>
        <v>0</v>
      </c>
      <c r="J697" s="9">
        <f t="shared" si="82"/>
        <v>0</v>
      </c>
      <c r="K697" s="10"/>
    </row>
    <row r="698" spans="1:11" ht="15">
      <c r="A698" s="8">
        <v>693</v>
      </c>
      <c r="B698" s="13" t="s">
        <v>2</v>
      </c>
      <c r="C698" s="7">
        <f t="shared" si="77"/>
        <v>0</v>
      </c>
      <c r="D698" s="7">
        <f>E698+F698+G698+H698+I698+J698+K698</f>
        <v>0</v>
      </c>
      <c r="E698" s="7">
        <f>F698+G698+H698+I698+J698+K698+L698</f>
        <v>0</v>
      </c>
      <c r="F698" s="7">
        <f t="shared" si="78"/>
        <v>0</v>
      </c>
      <c r="G698" s="7">
        <f t="shared" si="79"/>
        <v>0</v>
      </c>
      <c r="H698" s="7">
        <f t="shared" si="80"/>
        <v>0</v>
      </c>
      <c r="I698" s="7">
        <f t="shared" si="81"/>
        <v>0</v>
      </c>
      <c r="J698" s="7">
        <f t="shared" si="82"/>
        <v>0</v>
      </c>
      <c r="K698" s="10"/>
    </row>
    <row r="699" spans="1:11" ht="15">
      <c r="A699" s="8">
        <v>694</v>
      </c>
      <c r="B699" s="10" t="s">
        <v>3</v>
      </c>
      <c r="C699" s="7">
        <f t="shared" si="77"/>
        <v>0</v>
      </c>
      <c r="D699" s="7">
        <f t="shared" si="78"/>
        <v>0</v>
      </c>
      <c r="E699" s="7">
        <f t="shared" si="78"/>
        <v>0</v>
      </c>
      <c r="F699" s="7">
        <f t="shared" si="78"/>
        <v>0</v>
      </c>
      <c r="G699" s="7">
        <f t="shared" si="79"/>
        <v>0</v>
      </c>
      <c r="H699" s="7">
        <f t="shared" si="80"/>
        <v>0</v>
      </c>
      <c r="I699" s="7">
        <f t="shared" si="81"/>
        <v>0</v>
      </c>
      <c r="J699" s="7">
        <f t="shared" si="82"/>
        <v>0</v>
      </c>
      <c r="K699" s="10"/>
    </row>
    <row r="700" spans="1:11" ht="15">
      <c r="A700" s="8">
        <v>695</v>
      </c>
      <c r="B700" s="10" t="s">
        <v>4</v>
      </c>
      <c r="C700" s="7">
        <f t="shared" si="77"/>
        <v>0</v>
      </c>
      <c r="D700" s="7">
        <v>0</v>
      </c>
      <c r="E700" s="7">
        <v>0</v>
      </c>
      <c r="F700" s="7">
        <f t="shared" si="78"/>
        <v>0</v>
      </c>
      <c r="G700" s="7">
        <f t="shared" si="79"/>
        <v>0</v>
      </c>
      <c r="H700" s="7">
        <f t="shared" si="80"/>
        <v>0</v>
      </c>
      <c r="I700" s="7">
        <f t="shared" si="81"/>
        <v>0</v>
      </c>
      <c r="J700" s="7">
        <f t="shared" si="82"/>
        <v>0</v>
      </c>
      <c r="K700" s="10"/>
    </row>
    <row r="701" spans="1:11" ht="15">
      <c r="A701" s="8">
        <v>696</v>
      </c>
      <c r="B701" s="10" t="s">
        <v>5</v>
      </c>
      <c r="C701" s="7">
        <f t="shared" si="77"/>
        <v>0</v>
      </c>
      <c r="D701" s="7">
        <f t="shared" si="78"/>
        <v>0</v>
      </c>
      <c r="E701" s="7">
        <f t="shared" si="78"/>
        <v>0</v>
      </c>
      <c r="F701" s="7">
        <f t="shared" si="78"/>
        <v>0</v>
      </c>
      <c r="G701" s="7">
        <f t="shared" si="79"/>
        <v>0</v>
      </c>
      <c r="H701" s="7">
        <f t="shared" si="80"/>
        <v>0</v>
      </c>
      <c r="I701" s="7">
        <f t="shared" si="81"/>
        <v>0</v>
      </c>
      <c r="J701" s="7">
        <f t="shared" si="82"/>
        <v>0</v>
      </c>
      <c r="K701" s="10"/>
    </row>
    <row r="702" spans="1:11" ht="38.25">
      <c r="A702" s="8">
        <v>697</v>
      </c>
      <c r="B702" s="13" t="s">
        <v>37</v>
      </c>
      <c r="C702" s="7">
        <f t="shared" si="77"/>
        <v>7316</v>
      </c>
      <c r="D702" s="7">
        <v>0</v>
      </c>
      <c r="E702" s="7">
        <f>E704+E705+E706</f>
        <v>0</v>
      </c>
      <c r="F702" s="7">
        <v>0</v>
      </c>
      <c r="G702" s="7">
        <f>G704+G705+G706</f>
        <v>4836</v>
      </c>
      <c r="H702" s="7">
        <f>H704+H705+H706</f>
        <v>2480</v>
      </c>
      <c r="I702" s="7">
        <f t="shared" si="81"/>
        <v>0</v>
      </c>
      <c r="J702" s="7">
        <f t="shared" si="82"/>
        <v>0</v>
      </c>
      <c r="K702" s="10"/>
    </row>
    <row r="703" spans="1:11" ht="15">
      <c r="A703" s="8">
        <v>698</v>
      </c>
      <c r="B703" s="13" t="s">
        <v>2</v>
      </c>
      <c r="C703" s="7">
        <f t="shared" si="77"/>
        <v>0</v>
      </c>
      <c r="D703" s="7">
        <f>E703+F703+G703+H703+I703+J703+K703</f>
        <v>0</v>
      </c>
      <c r="E703" s="7">
        <f>F703+G703+H703+I703+J703+K703+L703</f>
        <v>0</v>
      </c>
      <c r="F703" s="7">
        <f>G703+H703+I703+J703+K703+L703+M703</f>
        <v>0</v>
      </c>
      <c r="G703" s="7">
        <f>H703+I703+J703+K703+L703+M703+N703</f>
        <v>0</v>
      </c>
      <c r="H703" s="7">
        <f>I703+J703+K703+L703+M703+N703+O703</f>
        <v>0</v>
      </c>
      <c r="I703" s="7">
        <f t="shared" si="81"/>
        <v>0</v>
      </c>
      <c r="J703" s="7">
        <f t="shared" si="82"/>
        <v>0</v>
      </c>
      <c r="K703" s="10"/>
    </row>
    <row r="704" spans="1:11" ht="15">
      <c r="A704" s="8">
        <v>699</v>
      </c>
      <c r="B704" s="10" t="s">
        <v>3</v>
      </c>
      <c r="C704" s="7">
        <f t="shared" si="77"/>
        <v>0</v>
      </c>
      <c r="D704" s="7">
        <f aca="true" t="shared" si="83" ref="D704:D713">E704+F704+G704+H704+I704+J704+K704</f>
        <v>0</v>
      </c>
      <c r="E704" s="7">
        <f aca="true" t="shared" si="84" ref="E704:E715">F704+G704+H704+I704+J704+K704+L704</f>
        <v>0</v>
      </c>
      <c r="F704" s="7">
        <f aca="true" t="shared" si="85" ref="F704:F715">G704+H704+I704+J704+K704+L704+M704</f>
        <v>0</v>
      </c>
      <c r="G704" s="7">
        <f t="shared" si="79"/>
        <v>0</v>
      </c>
      <c r="H704" s="7">
        <f t="shared" si="80"/>
        <v>0</v>
      </c>
      <c r="I704" s="7">
        <f t="shared" si="81"/>
        <v>0</v>
      </c>
      <c r="J704" s="7">
        <f t="shared" si="82"/>
        <v>0</v>
      </c>
      <c r="K704" s="10"/>
    </row>
    <row r="705" spans="1:11" ht="15">
      <c r="A705" s="8">
        <v>700</v>
      </c>
      <c r="B705" s="10" t="s">
        <v>4</v>
      </c>
      <c r="C705" s="7">
        <f t="shared" si="77"/>
        <v>7316</v>
      </c>
      <c r="D705" s="7">
        <v>0</v>
      </c>
      <c r="E705" s="7">
        <v>0</v>
      </c>
      <c r="F705" s="7">
        <v>0</v>
      </c>
      <c r="G705" s="7">
        <v>4836</v>
      </c>
      <c r="H705" s="7">
        <v>2480</v>
      </c>
      <c r="I705" s="7">
        <f t="shared" si="81"/>
        <v>0</v>
      </c>
      <c r="J705" s="7">
        <f t="shared" si="82"/>
        <v>0</v>
      </c>
      <c r="K705" s="10"/>
    </row>
    <row r="706" spans="1:11" ht="15">
      <c r="A706" s="8">
        <v>701</v>
      </c>
      <c r="B706" s="10" t="s">
        <v>5</v>
      </c>
      <c r="C706" s="7">
        <f t="shared" si="77"/>
        <v>0</v>
      </c>
      <c r="D706" s="7">
        <f t="shared" si="83"/>
        <v>0</v>
      </c>
      <c r="E706" s="7">
        <f t="shared" si="84"/>
        <v>0</v>
      </c>
      <c r="F706" s="7">
        <f t="shared" si="85"/>
        <v>0</v>
      </c>
      <c r="G706" s="7">
        <f t="shared" si="79"/>
        <v>0</v>
      </c>
      <c r="H706" s="7">
        <f t="shared" si="80"/>
        <v>0</v>
      </c>
      <c r="I706" s="7">
        <f t="shared" si="81"/>
        <v>0</v>
      </c>
      <c r="J706" s="7">
        <f t="shared" si="82"/>
        <v>0</v>
      </c>
      <c r="K706" s="10"/>
    </row>
    <row r="707" spans="1:11" ht="27" customHeight="1">
      <c r="A707" s="8">
        <v>702</v>
      </c>
      <c r="B707" s="13" t="s">
        <v>38</v>
      </c>
      <c r="C707" s="7">
        <f>D707+E707+F707+G707+H707+I707+J707</f>
        <v>6258.5</v>
      </c>
      <c r="D707" s="7">
        <v>0</v>
      </c>
      <c r="E707" s="7">
        <v>0</v>
      </c>
      <c r="F707" s="7">
        <f>F709+F710+F711</f>
        <v>6258.5</v>
      </c>
      <c r="G707" s="7">
        <f t="shared" si="79"/>
        <v>0</v>
      </c>
      <c r="H707" s="7">
        <f t="shared" si="80"/>
        <v>0</v>
      </c>
      <c r="I707" s="7">
        <f t="shared" si="81"/>
        <v>0</v>
      </c>
      <c r="J707" s="7">
        <f t="shared" si="82"/>
        <v>0</v>
      </c>
      <c r="K707" s="10"/>
    </row>
    <row r="708" spans="1:11" ht="12.75" customHeight="1">
      <c r="A708" s="8">
        <v>703</v>
      </c>
      <c r="B708" s="13" t="s">
        <v>2</v>
      </c>
      <c r="C708" s="7">
        <f>D708+E708+F708+G708+H708+I708+J708</f>
        <v>0</v>
      </c>
      <c r="D708" s="7">
        <f>E708+F708+G708+H708+I708+J708+K708</f>
        <v>0</v>
      </c>
      <c r="E708" s="7">
        <f>F708+G708+H708+I708+J708+K708+L708</f>
        <v>0</v>
      </c>
      <c r="F708" s="7">
        <f>G708+H708+I708+J708+K708+L708+M708</f>
        <v>0</v>
      </c>
      <c r="G708" s="7">
        <f t="shared" si="79"/>
        <v>0</v>
      </c>
      <c r="H708" s="7">
        <f t="shared" si="80"/>
        <v>0</v>
      </c>
      <c r="I708" s="7">
        <f t="shared" si="81"/>
        <v>0</v>
      </c>
      <c r="J708" s="7">
        <f t="shared" si="82"/>
        <v>0</v>
      </c>
      <c r="K708" s="10"/>
    </row>
    <row r="709" spans="1:11" ht="15">
      <c r="A709" s="8">
        <v>704</v>
      </c>
      <c r="B709" s="10" t="s">
        <v>3</v>
      </c>
      <c r="C709" s="7">
        <f t="shared" si="77"/>
        <v>0</v>
      </c>
      <c r="D709" s="7">
        <f t="shared" si="83"/>
        <v>0</v>
      </c>
      <c r="E709" s="7">
        <f t="shared" si="84"/>
        <v>0</v>
      </c>
      <c r="F709" s="7">
        <f t="shared" si="85"/>
        <v>0</v>
      </c>
      <c r="G709" s="7">
        <f t="shared" si="79"/>
        <v>0</v>
      </c>
      <c r="H709" s="7">
        <f t="shared" si="80"/>
        <v>0</v>
      </c>
      <c r="I709" s="7">
        <f t="shared" si="81"/>
        <v>0</v>
      </c>
      <c r="J709" s="7">
        <f t="shared" si="82"/>
        <v>0</v>
      </c>
      <c r="K709" s="10"/>
    </row>
    <row r="710" spans="1:11" ht="15">
      <c r="A710" s="8">
        <v>705</v>
      </c>
      <c r="B710" s="10" t="s">
        <v>4</v>
      </c>
      <c r="C710" s="7">
        <f t="shared" si="77"/>
        <v>6258.5</v>
      </c>
      <c r="D710" s="7">
        <v>0</v>
      </c>
      <c r="E710" s="7">
        <v>0</v>
      </c>
      <c r="F710" s="7">
        <v>6258.5</v>
      </c>
      <c r="G710" s="7">
        <f t="shared" si="79"/>
        <v>0</v>
      </c>
      <c r="H710" s="7">
        <f t="shared" si="80"/>
        <v>0</v>
      </c>
      <c r="I710" s="7">
        <f t="shared" si="81"/>
        <v>0</v>
      </c>
      <c r="J710" s="7">
        <f t="shared" si="82"/>
        <v>0</v>
      </c>
      <c r="K710" s="10"/>
    </row>
    <row r="711" spans="1:11" ht="15">
      <c r="A711" s="8">
        <v>706</v>
      </c>
      <c r="B711" s="10" t="s">
        <v>5</v>
      </c>
      <c r="C711" s="7">
        <f t="shared" si="77"/>
        <v>0</v>
      </c>
      <c r="D711" s="7">
        <f t="shared" si="83"/>
        <v>0</v>
      </c>
      <c r="E711" s="7">
        <f t="shared" si="84"/>
        <v>0</v>
      </c>
      <c r="F711" s="7">
        <f t="shared" si="85"/>
        <v>0</v>
      </c>
      <c r="G711" s="7">
        <f t="shared" si="79"/>
        <v>0</v>
      </c>
      <c r="H711" s="7">
        <f t="shared" si="80"/>
        <v>0</v>
      </c>
      <c r="I711" s="7">
        <f t="shared" si="81"/>
        <v>0</v>
      </c>
      <c r="J711" s="7">
        <f t="shared" si="82"/>
        <v>0</v>
      </c>
      <c r="K711" s="10"/>
    </row>
    <row r="712" spans="1:11" ht="51">
      <c r="A712" s="8">
        <v>707</v>
      </c>
      <c r="B712" s="13" t="s">
        <v>207</v>
      </c>
      <c r="C712" s="7">
        <f t="shared" si="77"/>
        <v>167</v>
      </c>
      <c r="D712" s="7">
        <f>D713+D714+D715+D716</f>
        <v>167</v>
      </c>
      <c r="E712" s="7">
        <f t="shared" si="84"/>
        <v>0</v>
      </c>
      <c r="F712" s="7">
        <f t="shared" si="85"/>
        <v>0</v>
      </c>
      <c r="G712" s="7">
        <f t="shared" si="79"/>
        <v>0</v>
      </c>
      <c r="H712" s="7">
        <f t="shared" si="80"/>
        <v>0</v>
      </c>
      <c r="I712" s="7">
        <f t="shared" si="81"/>
        <v>0</v>
      </c>
      <c r="J712" s="7">
        <f t="shared" si="82"/>
        <v>0</v>
      </c>
      <c r="K712" s="10"/>
    </row>
    <row r="713" spans="1:11" ht="15">
      <c r="A713" s="8">
        <v>708</v>
      </c>
      <c r="B713" s="13" t="s">
        <v>2</v>
      </c>
      <c r="C713" s="7">
        <f t="shared" si="77"/>
        <v>0</v>
      </c>
      <c r="D713" s="7">
        <f t="shared" si="83"/>
        <v>0</v>
      </c>
      <c r="E713" s="7">
        <f t="shared" si="84"/>
        <v>0</v>
      </c>
      <c r="F713" s="7">
        <f t="shared" si="85"/>
        <v>0</v>
      </c>
      <c r="G713" s="7">
        <f t="shared" si="79"/>
        <v>0</v>
      </c>
      <c r="H713" s="7">
        <f t="shared" si="80"/>
        <v>0</v>
      </c>
      <c r="I713" s="7">
        <f t="shared" si="81"/>
        <v>0</v>
      </c>
      <c r="J713" s="7">
        <f t="shared" si="82"/>
        <v>0</v>
      </c>
      <c r="K713" s="10"/>
    </row>
    <row r="714" spans="1:11" ht="15">
      <c r="A714" s="8">
        <v>709</v>
      </c>
      <c r="B714" s="10" t="s">
        <v>3</v>
      </c>
      <c r="C714" s="7">
        <f t="shared" si="77"/>
        <v>0</v>
      </c>
      <c r="D714" s="7">
        <v>0</v>
      </c>
      <c r="E714" s="7">
        <f t="shared" si="84"/>
        <v>0</v>
      </c>
      <c r="F714" s="7">
        <f t="shared" si="85"/>
        <v>0</v>
      </c>
      <c r="G714" s="7">
        <f t="shared" si="79"/>
        <v>0</v>
      </c>
      <c r="H714" s="7">
        <f t="shared" si="80"/>
        <v>0</v>
      </c>
      <c r="I714" s="7">
        <f t="shared" si="81"/>
        <v>0</v>
      </c>
      <c r="J714" s="7">
        <f t="shared" si="82"/>
        <v>0</v>
      </c>
      <c r="K714" s="10"/>
    </row>
    <row r="715" spans="1:11" ht="15">
      <c r="A715" s="8">
        <v>710</v>
      </c>
      <c r="B715" s="10" t="s">
        <v>4</v>
      </c>
      <c r="C715" s="7">
        <f t="shared" si="77"/>
        <v>167</v>
      </c>
      <c r="D715" s="7">
        <v>167</v>
      </c>
      <c r="E715" s="7">
        <f t="shared" si="84"/>
        <v>0</v>
      </c>
      <c r="F715" s="7">
        <f t="shared" si="85"/>
        <v>0</v>
      </c>
      <c r="G715" s="7">
        <f t="shared" si="79"/>
        <v>0</v>
      </c>
      <c r="H715" s="7">
        <f t="shared" si="80"/>
        <v>0</v>
      </c>
      <c r="I715" s="7">
        <f t="shared" si="81"/>
        <v>0</v>
      </c>
      <c r="J715" s="7">
        <f t="shared" si="82"/>
        <v>0</v>
      </c>
      <c r="K715" s="10"/>
    </row>
    <row r="716" spans="1:11" ht="15">
      <c r="A716" s="8">
        <v>711</v>
      </c>
      <c r="B716" s="10" t="s">
        <v>23</v>
      </c>
      <c r="C716" s="7">
        <v>0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10"/>
    </row>
    <row r="717" spans="1:11" ht="38.25">
      <c r="A717" s="8">
        <v>712</v>
      </c>
      <c r="B717" s="13" t="s">
        <v>335</v>
      </c>
      <c r="C717" s="7">
        <v>0</v>
      </c>
      <c r="D717" s="7">
        <f>D718+D719+D720+D725</f>
        <v>20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10"/>
    </row>
    <row r="718" spans="1:11" ht="15">
      <c r="A718" s="8">
        <v>713</v>
      </c>
      <c r="B718" s="10" t="s">
        <v>2</v>
      </c>
      <c r="C718" s="7">
        <v>0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60">
        <v>0</v>
      </c>
      <c r="K718" s="10"/>
    </row>
    <row r="719" spans="1:11" ht="15">
      <c r="A719" s="8">
        <v>714</v>
      </c>
      <c r="B719" s="10" t="s">
        <v>328</v>
      </c>
      <c r="C719" s="7">
        <v>0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10"/>
    </row>
    <row r="720" spans="1:11" ht="15">
      <c r="A720" s="8">
        <v>715</v>
      </c>
      <c r="B720" s="10" t="s">
        <v>50</v>
      </c>
      <c r="C720" s="7">
        <v>0</v>
      </c>
      <c r="D720" s="7">
        <v>20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10"/>
    </row>
    <row r="721" spans="1:11" ht="38.25">
      <c r="A721" s="8">
        <v>716</v>
      </c>
      <c r="B721" s="13" t="s">
        <v>358</v>
      </c>
      <c r="C721" s="7">
        <f>D721+E721+F721+G721+H721+I721+J721</f>
        <v>22150.3</v>
      </c>
      <c r="D721" s="7">
        <v>0</v>
      </c>
      <c r="E721" s="7">
        <f>E722+E723+E724+E725</f>
        <v>22150.3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10"/>
    </row>
    <row r="722" spans="1:11" ht="15">
      <c r="A722" s="8">
        <v>717</v>
      </c>
      <c r="B722" s="10" t="s">
        <v>2</v>
      </c>
      <c r="C722" s="7">
        <v>0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10"/>
    </row>
    <row r="723" spans="1:11" ht="15">
      <c r="A723" s="8">
        <v>718</v>
      </c>
      <c r="B723" s="10" t="s">
        <v>29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10"/>
    </row>
    <row r="724" spans="1:11" ht="15">
      <c r="A724" s="8">
        <v>719</v>
      </c>
      <c r="B724" s="10" t="s">
        <v>30</v>
      </c>
      <c r="C724" s="7">
        <f>D724+E724+F724+G724+H724+I724+J724</f>
        <v>22150.3</v>
      </c>
      <c r="D724" s="7">
        <v>0</v>
      </c>
      <c r="E724" s="7">
        <v>22150.3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10"/>
    </row>
    <row r="725" spans="1:11" ht="15">
      <c r="A725" s="8">
        <v>720</v>
      </c>
      <c r="B725" s="10" t="s">
        <v>329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10"/>
    </row>
    <row r="726" spans="1:11" ht="27">
      <c r="A726" s="8">
        <v>721</v>
      </c>
      <c r="B726" s="12" t="s">
        <v>301</v>
      </c>
      <c r="C726" s="9">
        <f t="shared" si="77"/>
        <v>2416.7</v>
      </c>
      <c r="D726" s="9">
        <f>D728+D729+D730</f>
        <v>100</v>
      </c>
      <c r="E726" s="9">
        <f>E728+E729+E730</f>
        <v>0</v>
      </c>
      <c r="F726" s="9">
        <f>F728+F729+F730</f>
        <v>0</v>
      </c>
      <c r="G726" s="9">
        <f>G728+G729+G730</f>
        <v>0</v>
      </c>
      <c r="H726" s="9">
        <f>H728+H729+H730</f>
        <v>1263.3</v>
      </c>
      <c r="I726" s="9">
        <f>I728+I729+I730</f>
        <v>1053.4</v>
      </c>
      <c r="J726" s="9">
        <f>J728+J729+J730</f>
        <v>0</v>
      </c>
      <c r="K726" s="10"/>
    </row>
    <row r="727" spans="1:11" ht="15">
      <c r="A727" s="8">
        <v>722</v>
      </c>
      <c r="B727" s="12" t="s">
        <v>2</v>
      </c>
      <c r="C727" s="7">
        <f t="shared" si="77"/>
        <v>0</v>
      </c>
      <c r="D727" s="7">
        <f>E727+F727+G727+H727+I727+J727+K727</f>
        <v>0</v>
      </c>
      <c r="E727" s="7">
        <f>F727+G727+H727+I727+J727+K727+L727</f>
        <v>0</v>
      </c>
      <c r="F727" s="7">
        <f>G727+H727+I727+J727+K727+L727+M727</f>
        <v>0</v>
      </c>
      <c r="G727" s="7">
        <f>H727+I727+J727+K727+L727+M727+N727</f>
        <v>0</v>
      </c>
      <c r="H727" s="7">
        <f>I727+J727+K727+L727+M727+N727+O727</f>
        <v>0</v>
      </c>
      <c r="I727" s="7">
        <f>J727+K727+L727+M727+N727+O727+P727</f>
        <v>0</v>
      </c>
      <c r="J727" s="7">
        <f>K727+L727+M727+N727+O727+P727+Q727</f>
        <v>0</v>
      </c>
      <c r="K727" s="10"/>
    </row>
    <row r="728" spans="1:11" ht="15">
      <c r="A728" s="8">
        <v>723</v>
      </c>
      <c r="B728" s="10" t="s">
        <v>3</v>
      </c>
      <c r="C728" s="7">
        <f>D728+E728+F728+G728+H728+I728+J728</f>
        <v>0</v>
      </c>
      <c r="D728" s="7">
        <f>E728+F728+G728+H728+I728+J728+K728</f>
        <v>0</v>
      </c>
      <c r="E728" s="7">
        <f>F728+G728+H728+I728+J728+K728+L728</f>
        <v>0</v>
      </c>
      <c r="F728" s="7">
        <f>G728+H728+I728+J728+K728+L728+M728</f>
        <v>0</v>
      </c>
      <c r="G728" s="7">
        <f>H728+I728+J728+K728+L728+M728+N728</f>
        <v>0</v>
      </c>
      <c r="H728" s="7">
        <f>I728+J728+K728+L728+M728+N728+O728</f>
        <v>0</v>
      </c>
      <c r="I728" s="7">
        <f>J728+K728+L728+M728+N728+O728+P728</f>
        <v>0</v>
      </c>
      <c r="J728" s="7">
        <f>K728+L728+M728+N728+O728+P728+Q728</f>
        <v>0</v>
      </c>
      <c r="K728" s="10"/>
    </row>
    <row r="729" spans="1:11" ht="15">
      <c r="A729" s="8">
        <v>724</v>
      </c>
      <c r="B729" s="10" t="s">
        <v>4</v>
      </c>
      <c r="C729" s="7">
        <f>D729+E729+F729+G729+H729+I729+J729</f>
        <v>2416.7</v>
      </c>
      <c r="D729" s="7">
        <f>D734+D739+D744+D749</f>
        <v>100</v>
      </c>
      <c r="E729" s="7">
        <f>E734+E739+E744+E749</f>
        <v>0</v>
      </c>
      <c r="F729" s="7">
        <f>F734+F739+F744</f>
        <v>0</v>
      </c>
      <c r="G729" s="7">
        <f>G734+G739+G744</f>
        <v>0</v>
      </c>
      <c r="H729" s="7">
        <f>H734+H739+H744+H749</f>
        <v>1263.3</v>
      </c>
      <c r="I729" s="7">
        <f>I734+I739+I744+I749</f>
        <v>1053.4</v>
      </c>
      <c r="J729" s="7">
        <f>J734+J739+J744</f>
        <v>0</v>
      </c>
      <c r="K729" s="10"/>
    </row>
    <row r="730" spans="1:11" ht="15">
      <c r="A730" s="8">
        <v>725</v>
      </c>
      <c r="B730" s="10" t="s">
        <v>5</v>
      </c>
      <c r="C730" s="7">
        <f>D730+E730+F730+G730+H730+I730+J730</f>
        <v>0</v>
      </c>
      <c r="D730" s="7">
        <f>E730+F730+G730+H730+I730+J730+K730</f>
        <v>0</v>
      </c>
      <c r="E730" s="7">
        <f>F730+G730+H730+I730+J730+K730+L730</f>
        <v>0</v>
      </c>
      <c r="F730" s="7">
        <f>G730+H730+I730+J730+K730+L730+M730</f>
        <v>0</v>
      </c>
      <c r="G730" s="7">
        <f>H730+I730+J730+K730+L730+M730+N730</f>
        <v>0</v>
      </c>
      <c r="H730" s="7">
        <f>I730+J730+K730+L730+M730+N730+O730</f>
        <v>0</v>
      </c>
      <c r="I730" s="7">
        <f>J730+K730+L730+M730+N730+O730+P730</f>
        <v>0</v>
      </c>
      <c r="J730" s="7">
        <f>K730+L730+M730+N730+O730+P730+Q730</f>
        <v>0</v>
      </c>
      <c r="K730" s="10"/>
    </row>
    <row r="731" spans="1:11" ht="25.5">
      <c r="A731" s="8">
        <v>726</v>
      </c>
      <c r="B731" s="13" t="s">
        <v>229</v>
      </c>
      <c r="C731" s="7">
        <f>D731+E731+F731+G731+H731+I731+J731</f>
        <v>0</v>
      </c>
      <c r="D731" s="7">
        <f>E731+F731+G731+H731+I731+J731+K731</f>
        <v>0</v>
      </c>
      <c r="E731" s="7">
        <f>F731+G731+H731+I731+J731+K731+L731</f>
        <v>0</v>
      </c>
      <c r="F731" s="7">
        <f>G731+H731+I731+J731+K731+L731+M731</f>
        <v>0</v>
      </c>
      <c r="G731" s="7">
        <f>H731+I731+J731+K731+L731+M731+N731</f>
        <v>0</v>
      </c>
      <c r="H731" s="7">
        <f>I731+J731+K731+L731+M731+N731+O731</f>
        <v>0</v>
      </c>
      <c r="I731" s="7">
        <f>J731+K731+L731+M731+N731+O731+P731</f>
        <v>0</v>
      </c>
      <c r="J731" s="7">
        <f>K731+L731+M731+N731+O731+P731+Q731</f>
        <v>0</v>
      </c>
      <c r="K731" s="10"/>
    </row>
    <row r="732" spans="1:11" ht="15">
      <c r="A732" s="8">
        <v>727</v>
      </c>
      <c r="B732" s="13" t="s">
        <v>2</v>
      </c>
      <c r="C732" s="7">
        <f>D732+E732+F732+G732+H732+I732+J732</f>
        <v>0</v>
      </c>
      <c r="D732" s="7">
        <f>E732+F732+G732+H732+I732+J732+K732</f>
        <v>0</v>
      </c>
      <c r="E732" s="7">
        <f>F732+G732+H732+I732+J732+K732+L732</f>
        <v>0</v>
      </c>
      <c r="F732" s="7">
        <f>G732+H732+I732+J732+K732+L732+M732</f>
        <v>0</v>
      </c>
      <c r="G732" s="7">
        <f>H732+I732+J732+K732+L732+M732+N732</f>
        <v>0</v>
      </c>
      <c r="H732" s="7">
        <f>I732+J732+K732+L732+M732+N732+O732</f>
        <v>0</v>
      </c>
      <c r="I732" s="7">
        <f>J732+K732+L732+M732+N732+O732+P732</f>
        <v>0</v>
      </c>
      <c r="J732" s="7">
        <f>K732+L732+M732+N732+O732+P732+Q732</f>
        <v>0</v>
      </c>
      <c r="K732" s="10"/>
    </row>
    <row r="733" spans="1:11" ht="15">
      <c r="A733" s="8">
        <v>728</v>
      </c>
      <c r="B733" s="10" t="s">
        <v>3</v>
      </c>
      <c r="C733" s="7">
        <f>D733+E733+F733+G733+H733+I733+J733</f>
        <v>0</v>
      </c>
      <c r="D733" s="7">
        <f>E733+F733+G733+H733+I733+J733+K733</f>
        <v>0</v>
      </c>
      <c r="E733" s="7">
        <f>F733+G733+H733+I733+J733+K733+L733</f>
        <v>0</v>
      </c>
      <c r="F733" s="7">
        <f>G733+H733+I733+J733+K733+L733+M733</f>
        <v>0</v>
      </c>
      <c r="G733" s="7">
        <f>H733+I733+J733+K733+L733+M733+N733</f>
        <v>0</v>
      </c>
      <c r="H733" s="7">
        <f>I733+J733+K733+L733+M733+N733+O733</f>
        <v>0</v>
      </c>
      <c r="I733" s="7">
        <f>J733+K733+L733+M733+N733+O733+P733</f>
        <v>0</v>
      </c>
      <c r="J733" s="7">
        <f>K733+L733+M733+N733+O733+P733+Q733</f>
        <v>0</v>
      </c>
      <c r="K733" s="10"/>
    </row>
    <row r="734" spans="1:11" ht="15">
      <c r="A734" s="8">
        <v>729</v>
      </c>
      <c r="B734" s="10" t="s">
        <v>4</v>
      </c>
      <c r="C734" s="7">
        <f>D734+E734+F734+G734+H734+I734+J734</f>
        <v>0</v>
      </c>
      <c r="D734" s="7">
        <f>E734+F734+G734+H734+I734+J734+K734</f>
        <v>0</v>
      </c>
      <c r="E734" s="7">
        <f>F734+G734+H734+I734+J734+K734+L734</f>
        <v>0</v>
      </c>
      <c r="F734" s="7">
        <f>G734+H734+I734+J734+K734+L734+M734</f>
        <v>0</v>
      </c>
      <c r="G734" s="7">
        <f>H734+I734+J734+K734+L734+M734+N734</f>
        <v>0</v>
      </c>
      <c r="H734" s="7">
        <f>I734+J734+K734+L734+M734+N734+O734</f>
        <v>0</v>
      </c>
      <c r="I734" s="7">
        <f>J734+K734+L734+M734+N734+O734+P734</f>
        <v>0</v>
      </c>
      <c r="J734" s="7">
        <f>K734+L734+M734+N734+O734+P734+Q734</f>
        <v>0</v>
      </c>
      <c r="K734" s="10"/>
    </row>
    <row r="735" spans="1:11" ht="15">
      <c r="A735" s="8">
        <v>730</v>
      </c>
      <c r="B735" s="10" t="s">
        <v>5</v>
      </c>
      <c r="C735" s="7">
        <f>D735+E735+F735+G735+H735+I735+J735</f>
        <v>0</v>
      </c>
      <c r="D735" s="7">
        <f>E735+F735+G735+H735+I735+J735+K735</f>
        <v>0</v>
      </c>
      <c r="E735" s="7">
        <f>F735+G735+H735+I735+J735+K735+L735</f>
        <v>0</v>
      </c>
      <c r="F735" s="7">
        <f>G735+H735+I735+J735+K735+L735+M735</f>
        <v>0</v>
      </c>
      <c r="G735" s="7">
        <f>H735+I735+J735+K735+L735+M735+N735</f>
        <v>0</v>
      </c>
      <c r="H735" s="7">
        <f>I735+J735+K735+L735+M735+N735+O735</f>
        <v>0</v>
      </c>
      <c r="I735" s="7">
        <f>J735+K735+L735+M735+N735+O735+P735</f>
        <v>0</v>
      </c>
      <c r="J735" s="7">
        <f>K735+L735+M735+N735+O735+P735+Q735</f>
        <v>0</v>
      </c>
      <c r="K735" s="10"/>
    </row>
    <row r="736" spans="1:11" ht="51">
      <c r="A736" s="8">
        <v>731</v>
      </c>
      <c r="B736" s="13" t="s">
        <v>246</v>
      </c>
      <c r="C736" s="7">
        <f>D736+E736+F736+G736+H736+I736+J736</f>
        <v>100</v>
      </c>
      <c r="D736" s="7">
        <f>D737+D738+D739+D740</f>
        <v>100</v>
      </c>
      <c r="E736" s="7">
        <f>F736+G736+H736+I736+J736+K736+L736</f>
        <v>0</v>
      </c>
      <c r="F736" s="7">
        <f>G736+H736+I736+J736+K736+L736+M736</f>
        <v>0</v>
      </c>
      <c r="G736" s="7">
        <f>H736+I736+J736+K736+L736+M736+N736</f>
        <v>0</v>
      </c>
      <c r="H736" s="7">
        <f>I736+J736+K736+L736+M736+N736+O736</f>
        <v>0</v>
      </c>
      <c r="I736" s="7">
        <f>J736+K736+L736+M736+N736+O736+P736</f>
        <v>0</v>
      </c>
      <c r="J736" s="7">
        <f>K736+L736+M736+N736+O736+P736+Q736</f>
        <v>0</v>
      </c>
      <c r="K736" s="10"/>
    </row>
    <row r="737" spans="1:11" ht="15">
      <c r="A737" s="8">
        <v>732</v>
      </c>
      <c r="B737" s="13" t="s">
        <v>2</v>
      </c>
      <c r="C737" s="7">
        <f>D737+E737+F737+G737+H737+I737+J737</f>
        <v>0</v>
      </c>
      <c r="D737" s="7">
        <f>E737+F737+G737+H737+I737+J737+K737</f>
        <v>0</v>
      </c>
      <c r="E737" s="7">
        <f>F737+G737+H737+I737+J737+K737+L737</f>
        <v>0</v>
      </c>
      <c r="F737" s="7">
        <f>G737+H737+I737+J737+K737+L737+M737</f>
        <v>0</v>
      </c>
      <c r="G737" s="7">
        <f>H737+I737+J737+K737+L737+M737+N737</f>
        <v>0</v>
      </c>
      <c r="H737" s="7">
        <f>I737+J737+K737+L737+M737+N737+O737</f>
        <v>0</v>
      </c>
      <c r="I737" s="7">
        <f>J737+K737+L737+M737+N737+O737+P737</f>
        <v>0</v>
      </c>
      <c r="J737" s="7">
        <f>K737+L737+M737+N737+O737+P737+Q737</f>
        <v>0</v>
      </c>
      <c r="K737" s="10"/>
    </row>
    <row r="738" spans="1:11" ht="15">
      <c r="A738" s="8">
        <v>733</v>
      </c>
      <c r="B738" s="10" t="s">
        <v>3</v>
      </c>
      <c r="C738" s="7">
        <f>D738+E738+F738+G738+H738+I738+J738</f>
        <v>0</v>
      </c>
      <c r="D738" s="7">
        <f>E738+F738+G738+H738+I738+J738+K738</f>
        <v>0</v>
      </c>
      <c r="E738" s="7">
        <f>F738+G738+H738+I738+J738+K738+L738</f>
        <v>0</v>
      </c>
      <c r="F738" s="7">
        <f>G738+H738+I738+J738+K738+L738+M738</f>
        <v>0</v>
      </c>
      <c r="G738" s="7">
        <f>H738+I738+J738+K738+L738+M738+N738</f>
        <v>0</v>
      </c>
      <c r="H738" s="7">
        <f>I738+J738+K738+L738+M738+N738+O738</f>
        <v>0</v>
      </c>
      <c r="I738" s="7">
        <f>J738+K738+L738+M738+N738+O738+P738</f>
        <v>0</v>
      </c>
      <c r="J738" s="7">
        <f>K738+L738+M738+N738+O738+P738+Q738</f>
        <v>0</v>
      </c>
      <c r="K738" s="10"/>
    </row>
    <row r="739" spans="1:11" ht="15">
      <c r="A739" s="8">
        <v>734</v>
      </c>
      <c r="B739" s="10" t="s">
        <v>4</v>
      </c>
      <c r="C739" s="7">
        <f>D739+E739+F739+G739+H739+I739+J739</f>
        <v>100</v>
      </c>
      <c r="D739" s="7">
        <v>100</v>
      </c>
      <c r="E739" s="7">
        <f>F739+G739+H739+I739+J739+K739+L739</f>
        <v>0</v>
      </c>
      <c r="F739" s="7">
        <f>G739+H739+I739+J739+K739+L739+M739</f>
        <v>0</v>
      </c>
      <c r="G739" s="7">
        <f>H739+I739+J739+K739+L739+M739+N739</f>
        <v>0</v>
      </c>
      <c r="H739" s="7">
        <f>I739+J739+K739+L739+M739+N739+O739</f>
        <v>0</v>
      </c>
      <c r="I739" s="7">
        <f>J739+K739+L739+M739+N739+O739+P739</f>
        <v>0</v>
      </c>
      <c r="J739" s="7">
        <f>K739+L739+M739+N739+O739+P739+Q739</f>
        <v>0</v>
      </c>
      <c r="K739" s="10"/>
    </row>
    <row r="740" spans="1:11" ht="15">
      <c r="A740" s="8">
        <v>735</v>
      </c>
      <c r="B740" s="10" t="s">
        <v>5</v>
      </c>
      <c r="C740" s="7">
        <f>D740+E740+F740+G740+H740+I740+J740</f>
        <v>0</v>
      </c>
      <c r="D740" s="7">
        <f>E740+F740+G740+H740+I740+J740+K740</f>
        <v>0</v>
      </c>
      <c r="E740" s="7">
        <f>F740+G740+H740+I740+J740+K740+L740</f>
        <v>0</v>
      </c>
      <c r="F740" s="7">
        <f>G740+H740+I740+J740+K740+L740+M740</f>
        <v>0</v>
      </c>
      <c r="G740" s="7">
        <f>H740+I740+J740+K740+L740+M740+N740</f>
        <v>0</v>
      </c>
      <c r="H740" s="7">
        <f>I740+J740+K740+L740+M740+N740+O740</f>
        <v>0</v>
      </c>
      <c r="I740" s="7">
        <f>J740+K740+L740+M740+N740+O740+P740</f>
        <v>0</v>
      </c>
      <c r="J740" s="7">
        <f>K740+L740+M740+N740+O740+P740+Q740</f>
        <v>0</v>
      </c>
      <c r="K740" s="10"/>
    </row>
    <row r="741" spans="1:11" ht="38.25">
      <c r="A741" s="8">
        <v>736</v>
      </c>
      <c r="B741" s="13" t="s">
        <v>247</v>
      </c>
      <c r="C741" s="7">
        <f>D741+E741+F741+G741+H741+I741+J741</f>
        <v>0</v>
      </c>
      <c r="D741" s="7">
        <f>E741+F741+G741+H741+I741+J741+K741</f>
        <v>0</v>
      </c>
      <c r="E741" s="7">
        <f>F741+G741+H741+I741+J741+K741+L741</f>
        <v>0</v>
      </c>
      <c r="F741" s="7">
        <f>G741+H741+I741+J741+K741+L741+M741</f>
        <v>0</v>
      </c>
      <c r="G741" s="7">
        <f>H741+I741+J741+K741+L741+M741+N741</f>
        <v>0</v>
      </c>
      <c r="H741" s="7">
        <f>I741+J741+K741+L741+M741+N741+O741</f>
        <v>0</v>
      </c>
      <c r="I741" s="7">
        <f>J741+K741+L741+M741+N741+O741+P741</f>
        <v>0</v>
      </c>
      <c r="J741" s="7">
        <f>K741+L741+M741+N741+O741+P741+Q741</f>
        <v>0</v>
      </c>
      <c r="K741" s="10"/>
    </row>
    <row r="742" spans="1:11" ht="15">
      <c r="A742" s="8">
        <v>737</v>
      </c>
      <c r="B742" s="13" t="s">
        <v>2</v>
      </c>
      <c r="C742" s="7">
        <f>D742+E742+F742+G742+H742+I742+J742</f>
        <v>0</v>
      </c>
      <c r="D742" s="7">
        <f>E742+F742+G742+H742+I742+J742+K742</f>
        <v>0</v>
      </c>
      <c r="E742" s="7">
        <f>F742+G742+H742+I742+J742+K742+L742</f>
        <v>0</v>
      </c>
      <c r="F742" s="7">
        <f>G742+H742+I742+J742+K742+L742+M742</f>
        <v>0</v>
      </c>
      <c r="G742" s="7">
        <f>H742+I742+J742+K742+L742+M742+N742</f>
        <v>0</v>
      </c>
      <c r="H742" s="7">
        <f>I742+J742+K742+L742+M742+N742+O742</f>
        <v>0</v>
      </c>
      <c r="I742" s="7">
        <f>J742+K742+L742+M742+N742+O742+P742</f>
        <v>0</v>
      </c>
      <c r="J742" s="7">
        <f>K742+L742+M742+N742+O742+P742+Q742</f>
        <v>0</v>
      </c>
      <c r="K742" s="10"/>
    </row>
    <row r="743" spans="1:11" ht="15">
      <c r="A743" s="8">
        <v>738</v>
      </c>
      <c r="B743" s="10" t="s">
        <v>3</v>
      </c>
      <c r="C743" s="7">
        <f>D743+E743+F743+G743+H743+I743+J743</f>
        <v>0</v>
      </c>
      <c r="D743" s="7">
        <f>E743+F743+G743+H743+I743+J743+K743</f>
        <v>0</v>
      </c>
      <c r="E743" s="7">
        <f>F743+G743+H743+I743+J743+K743+L743</f>
        <v>0</v>
      </c>
      <c r="F743" s="7">
        <f>G743+H743+I743+J743+K743+L743+M743</f>
        <v>0</v>
      </c>
      <c r="G743" s="7">
        <f>H743+I743+J743+K743+L743+M743+N743</f>
        <v>0</v>
      </c>
      <c r="H743" s="7">
        <f>I743+J743+K743+L743+M743+N743+O743</f>
        <v>0</v>
      </c>
      <c r="I743" s="7">
        <f>J743+K743+L743+M743+N743+O743+P743</f>
        <v>0</v>
      </c>
      <c r="J743" s="7">
        <f>K743+L743+M743+N743+O743+P743+Q743</f>
        <v>0</v>
      </c>
      <c r="K743" s="10"/>
    </row>
    <row r="744" spans="1:11" ht="15">
      <c r="A744" s="8">
        <v>739</v>
      </c>
      <c r="B744" s="10" t="s">
        <v>4</v>
      </c>
      <c r="C744" s="7">
        <f>D744+E744+F744+G744+H744+I744+J744</f>
        <v>0</v>
      </c>
      <c r="D744" s="7">
        <f>E744+F744+G744+H744+I744+J744+K744</f>
        <v>0</v>
      </c>
      <c r="E744" s="7">
        <f>F744+G744+H744+I744+J744+K744+L744</f>
        <v>0</v>
      </c>
      <c r="F744" s="7">
        <f>G744+H744+I744+J744+K744+L744+M744</f>
        <v>0</v>
      </c>
      <c r="G744" s="7">
        <f>H744+I744+J744+K744+L744+M744+N744</f>
        <v>0</v>
      </c>
      <c r="H744" s="7">
        <f>I744+J744+K744+L744+M744+N744+O744</f>
        <v>0</v>
      </c>
      <c r="I744" s="7">
        <f>J744+K744+L744+M744+N744+O744+P744</f>
        <v>0</v>
      </c>
      <c r="J744" s="7">
        <f>K744+L744+M744+N744+O744+P744+Q744</f>
        <v>0</v>
      </c>
      <c r="K744" s="10"/>
    </row>
    <row r="745" spans="1:11" ht="15">
      <c r="A745" s="8">
        <v>740</v>
      </c>
      <c r="B745" s="10" t="s">
        <v>5</v>
      </c>
      <c r="C745" s="7">
        <f>D745+E745+F745+G745+H745+I745+J745</f>
        <v>0</v>
      </c>
      <c r="D745" s="7">
        <f>E745+F745+G745+H745+I745+J745+K745</f>
        <v>0</v>
      </c>
      <c r="E745" s="7">
        <f>F745+G745+H745+I745+J745+K745+L745</f>
        <v>0</v>
      </c>
      <c r="F745" s="7">
        <f>G745+H745+I745+J745+K745+L745+M745</f>
        <v>0</v>
      </c>
      <c r="G745" s="7">
        <f>H745+I745+J745+K745+L745+M745+N745</f>
        <v>0</v>
      </c>
      <c r="H745" s="7">
        <f>I745+J745+K745+L745+M745+N745+O745</f>
        <v>0</v>
      </c>
      <c r="I745" s="7">
        <f>J745+K745+L745+M745+N745+O745+P745</f>
        <v>0</v>
      </c>
      <c r="J745" s="7">
        <f>K745+L745+M745+N745+O745+P745+Q745</f>
        <v>0</v>
      </c>
      <c r="K745" s="10"/>
    </row>
    <row r="746" spans="1:11" ht="51">
      <c r="A746" s="8">
        <v>741</v>
      </c>
      <c r="B746" s="13" t="s">
        <v>266</v>
      </c>
      <c r="C746" s="7">
        <f>D746+E746+F746+G746+H746+I746+J746</f>
        <v>2316.7</v>
      </c>
      <c r="D746" s="7">
        <v>0</v>
      </c>
      <c r="E746" s="7">
        <v>0</v>
      </c>
      <c r="F746" s="7">
        <v>0</v>
      </c>
      <c r="G746" s="7">
        <v>0</v>
      </c>
      <c r="H746" s="7">
        <f>H748+H749+H750</f>
        <v>1263.3</v>
      </c>
      <c r="I746" s="7">
        <f>I748+I749+I750</f>
        <v>1053.4</v>
      </c>
      <c r="J746" s="7">
        <f>K746+L746+M746+N746+O746+P746+Q746</f>
        <v>0</v>
      </c>
      <c r="K746" s="10"/>
    </row>
    <row r="747" spans="1:11" ht="15">
      <c r="A747" s="8">
        <v>742</v>
      </c>
      <c r="B747" s="13" t="s">
        <v>2</v>
      </c>
      <c r="C747" s="7">
        <f>D747+E747+F747+G747+H747+I747+J747</f>
        <v>0</v>
      </c>
      <c r="D747" s="7">
        <f>E747+F747+G747+H747+I747+J747+K747</f>
        <v>0</v>
      </c>
      <c r="E747" s="7">
        <f>F747+G747+H747+I747+J747+K747+L747</f>
        <v>0</v>
      </c>
      <c r="F747" s="7">
        <f>G747+H747+I747+J747+K747+L747+M747</f>
        <v>0</v>
      </c>
      <c r="G747" s="7">
        <f>H747+I747+J747+K747+L747+M747+N747</f>
        <v>0</v>
      </c>
      <c r="H747" s="7">
        <f>I747+J747+K747+L747+M747+N747+O747</f>
        <v>0</v>
      </c>
      <c r="I747" s="7">
        <f>J747+K747+L747+M747+N747+O747+P747</f>
        <v>0</v>
      </c>
      <c r="J747" s="7">
        <f>K747+L747+M747+N747+O747+P747+Q747</f>
        <v>0</v>
      </c>
      <c r="K747" s="10"/>
    </row>
    <row r="748" spans="1:11" ht="15">
      <c r="A748" s="8">
        <v>743</v>
      </c>
      <c r="B748" s="10" t="s">
        <v>29</v>
      </c>
      <c r="C748" s="7">
        <f>D748+E748+F748+G748+H748+I748+J748</f>
        <v>0</v>
      </c>
      <c r="D748" s="7">
        <f>E748+F748+G748+H748+I748+J748+K748</f>
        <v>0</v>
      </c>
      <c r="E748" s="7">
        <f>F748+G748+H748+I748+J748+K748+L748</f>
        <v>0</v>
      </c>
      <c r="F748" s="7">
        <f>G748+H748+I748+J748+K748+L748+M748</f>
        <v>0</v>
      </c>
      <c r="G748" s="7">
        <f>H748+I748+J748+K748+L748+M748+N748</f>
        <v>0</v>
      </c>
      <c r="H748" s="7">
        <f>I748+J748+K748+L748+M748+N748+O748</f>
        <v>0</v>
      </c>
      <c r="I748" s="7">
        <f>J748+K748+L748+M748+N748+O748+P748</f>
        <v>0</v>
      </c>
      <c r="J748" s="7">
        <f>K748+L748+M748+N748+O748+P748+Q748</f>
        <v>0</v>
      </c>
      <c r="K748" s="10"/>
    </row>
    <row r="749" spans="1:11" ht="15">
      <c r="A749" s="8">
        <v>744</v>
      </c>
      <c r="B749" s="10" t="s">
        <v>30</v>
      </c>
      <c r="C749" s="7">
        <f>D749+E749+F749+G749+H749+I749+J749</f>
        <v>2316.7</v>
      </c>
      <c r="D749" s="7">
        <v>0</v>
      </c>
      <c r="E749" s="7">
        <v>0</v>
      </c>
      <c r="F749" s="7">
        <v>0</v>
      </c>
      <c r="G749" s="7">
        <v>0</v>
      </c>
      <c r="H749" s="7">
        <v>1263.3</v>
      </c>
      <c r="I749" s="7">
        <v>1053.4</v>
      </c>
      <c r="J749" s="7">
        <f>K749+L749+M749+N749+O749+P749+Q749</f>
        <v>0</v>
      </c>
      <c r="K749" s="10"/>
    </row>
    <row r="750" spans="1:11" ht="15">
      <c r="A750" s="8">
        <v>745</v>
      </c>
      <c r="B750" s="10" t="s">
        <v>23</v>
      </c>
      <c r="C750" s="7">
        <f>D750+E750+F750+G750+H750+I750+J750</f>
        <v>0</v>
      </c>
      <c r="D750" s="7">
        <f>E750+F750+G750+H750+I750+J750+K750</f>
        <v>0</v>
      </c>
      <c r="E750" s="7">
        <f>F750+G750+H750+I750+J750+K750+L750</f>
        <v>0</v>
      </c>
      <c r="F750" s="7">
        <f>G750+H750+I750+J750+K750+L750+M750</f>
        <v>0</v>
      </c>
      <c r="G750" s="7">
        <f>H750+I750+J750+K750+L750+M750+N750</f>
        <v>0</v>
      </c>
      <c r="H750" s="7">
        <f>I750+J750+K750+L750+M750+N750+O750</f>
        <v>0</v>
      </c>
      <c r="I750" s="7">
        <f>J750+K750+L750+M750+N750+O750+P750</f>
        <v>0</v>
      </c>
      <c r="J750" s="7">
        <f>K750+L750+M750+N750+O750+P750+Q750</f>
        <v>0</v>
      </c>
      <c r="K750" s="10"/>
    </row>
    <row r="751" spans="1:11" ht="15">
      <c r="A751" s="8">
        <v>746</v>
      </c>
      <c r="B751" s="10" t="s">
        <v>15</v>
      </c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25.5">
      <c r="A752" s="8">
        <v>747</v>
      </c>
      <c r="B752" s="40" t="s">
        <v>82</v>
      </c>
      <c r="C752" s="7">
        <f aca="true" t="shared" si="86" ref="C752:J752">C753+C754+C755+C756</f>
        <v>111380.59999999999</v>
      </c>
      <c r="D752" s="7">
        <f t="shared" si="86"/>
        <v>17632.699999999997</v>
      </c>
      <c r="E752" s="7">
        <f t="shared" si="86"/>
        <v>17446.5</v>
      </c>
      <c r="F752" s="7">
        <f t="shared" si="86"/>
        <v>12129.5</v>
      </c>
      <c r="G752" s="7">
        <f t="shared" si="86"/>
        <v>14412</v>
      </c>
      <c r="H752" s="7">
        <f t="shared" si="86"/>
        <v>13148.7</v>
      </c>
      <c r="I752" s="7">
        <f t="shared" si="86"/>
        <v>15838.6</v>
      </c>
      <c r="J752" s="7">
        <f t="shared" si="86"/>
        <v>20772.6</v>
      </c>
      <c r="K752" s="10"/>
    </row>
    <row r="753" spans="1:11" ht="15">
      <c r="A753" s="8">
        <v>748</v>
      </c>
      <c r="B753" s="41" t="s">
        <v>2</v>
      </c>
      <c r="C753" s="7">
        <f>D753+E753+F753+G753+H753+I753+J753</f>
        <v>0</v>
      </c>
      <c r="D753" s="7">
        <f>E753+F753+G753+H753+I753+J753+K753</f>
        <v>0</v>
      </c>
      <c r="E753" s="7">
        <f>F753+G753+H753+I753+J753+K753+L753</f>
        <v>0</v>
      </c>
      <c r="F753" s="7">
        <f>G753+H753+I753+J753+K753+L753+M753</f>
        <v>0</v>
      </c>
      <c r="G753" s="7">
        <f>H753+I753+J753+K753+L753+M753+N753</f>
        <v>0</v>
      </c>
      <c r="H753" s="7">
        <f>I753+J753+K753+L753+M753+N753+O753</f>
        <v>0</v>
      </c>
      <c r="I753" s="7">
        <f>J753+K753+L753+M753+N753+O753+P753</f>
        <v>0</v>
      </c>
      <c r="J753" s="7">
        <f>K753+L753+M753+N753+O753+P753+Q753</f>
        <v>0</v>
      </c>
      <c r="K753" s="10"/>
    </row>
    <row r="754" spans="1:11" ht="15">
      <c r="A754" s="8">
        <v>749</v>
      </c>
      <c r="B754" s="10" t="s">
        <v>3</v>
      </c>
      <c r="C754" s="7">
        <f>D754+E754+F754+G754+H754+I754+J754</f>
        <v>0</v>
      </c>
      <c r="D754" s="7">
        <f>E754+F754+G754+H754+I754+J754+K754</f>
        <v>0</v>
      </c>
      <c r="E754" s="7">
        <f>F754+G754+H754+I754+J754+K754+L754</f>
        <v>0</v>
      </c>
      <c r="F754" s="7">
        <f>G754+H754+I754+J754+K754+L754+M754</f>
        <v>0</v>
      </c>
      <c r="G754" s="7">
        <f>H754+I754+J754+K754+L754+M754+N754</f>
        <v>0</v>
      </c>
      <c r="H754" s="7">
        <f>I754+J754+K754+L754+M754+N754+O754</f>
        <v>0</v>
      </c>
      <c r="I754" s="7">
        <f>J754+K754+L754+M754+N754+O754+P754</f>
        <v>0</v>
      </c>
      <c r="J754" s="7">
        <f>K754+L754+M754+N754+O754+P754+Q754</f>
        <v>0</v>
      </c>
      <c r="K754" s="10"/>
    </row>
    <row r="755" spans="1:11" ht="15">
      <c r="A755" s="8">
        <v>750</v>
      </c>
      <c r="B755" s="10" t="s">
        <v>4</v>
      </c>
      <c r="C755" s="7">
        <f>C760+C800</f>
        <v>111380.59999999999</v>
      </c>
      <c r="D755" s="7">
        <f>D760+D800</f>
        <v>17632.699999999997</v>
      </c>
      <c r="E755" s="7">
        <f>E760+E800</f>
        <v>17446.5</v>
      </c>
      <c r="F755" s="7">
        <f>F760+F800</f>
        <v>12129.5</v>
      </c>
      <c r="G755" s="7">
        <f>G760+G800</f>
        <v>14412</v>
      </c>
      <c r="H755" s="7">
        <f>H760+H800</f>
        <v>13148.7</v>
      </c>
      <c r="I755" s="7">
        <f>I760+I800</f>
        <v>15838.6</v>
      </c>
      <c r="J755" s="7">
        <f>J760+J800</f>
        <v>20772.6</v>
      </c>
      <c r="K755" s="10"/>
    </row>
    <row r="756" spans="1:11" ht="15">
      <c r="A756" s="8">
        <v>751</v>
      </c>
      <c r="B756" s="10" t="s">
        <v>23</v>
      </c>
      <c r="C756" s="7">
        <f>D756+E756+F756+G756+H756+I756+J756</f>
        <v>0</v>
      </c>
      <c r="D756" s="7">
        <f>E756+F756+G756+H756+I756+J756+K756</f>
        <v>0</v>
      </c>
      <c r="E756" s="7">
        <f>F756+G756+H756+I756+J756+K756+L756</f>
        <v>0</v>
      </c>
      <c r="F756" s="7">
        <f>G756+H756+I756+J756+K756+L756+M756</f>
        <v>0</v>
      </c>
      <c r="G756" s="7">
        <f>H756+I756+J756+K756+L756+M756+N756</f>
        <v>0</v>
      </c>
      <c r="H756" s="7">
        <f>I756+J756+K756+L756+M756+N756+O756</f>
        <v>0</v>
      </c>
      <c r="I756" s="7">
        <f>J756+K756+L756+M756+N756+O756+P756</f>
        <v>0</v>
      </c>
      <c r="J756" s="7">
        <f>K756+L756+M756+N756+O756+P756+Q756</f>
        <v>0</v>
      </c>
      <c r="K756" s="10"/>
    </row>
    <row r="757" spans="1:11" ht="40.5">
      <c r="A757" s="8">
        <v>752</v>
      </c>
      <c r="B757" s="12" t="s">
        <v>300</v>
      </c>
      <c r="C757" s="9">
        <f aca="true" t="shared" si="87" ref="C757:C828">D757+E757+F757+G757+H757+I757+J757</f>
        <v>88049.2</v>
      </c>
      <c r="D757" s="9">
        <f>D759+D760+D761</f>
        <v>16200.699999999999</v>
      </c>
      <c r="E757" s="9">
        <f>E759+E760+E761</f>
        <v>13656.5</v>
      </c>
      <c r="F757" s="9">
        <f>F759+F760+F761</f>
        <v>9300</v>
      </c>
      <c r="G757" s="9">
        <f>G759+G760+G761</f>
        <v>9800</v>
      </c>
      <c r="H757" s="9">
        <f>H759+H760+H761</f>
        <v>9800</v>
      </c>
      <c r="I757" s="9">
        <f>I759+I760+I761</f>
        <v>12400</v>
      </c>
      <c r="J757" s="9">
        <f>J759+J760+J761</f>
        <v>16892</v>
      </c>
      <c r="K757" s="10">
        <v>61.63</v>
      </c>
    </row>
    <row r="758" spans="1:11" ht="15">
      <c r="A758" s="8">
        <v>753</v>
      </c>
      <c r="B758" s="10" t="s">
        <v>2</v>
      </c>
      <c r="C758" s="7">
        <f t="shared" si="87"/>
        <v>0</v>
      </c>
      <c r="D758" s="7">
        <f>E758+F758+G758+H758+I758+J758+K758</f>
        <v>0</v>
      </c>
      <c r="E758" s="7">
        <f>F758+G758+H758+I758+J758+K758+L758</f>
        <v>0</v>
      </c>
      <c r="F758" s="7">
        <f>G758+H758+I758+J758+K758+L758+M758</f>
        <v>0</v>
      </c>
      <c r="G758" s="7">
        <f>H758+I758+J758+K758+L758+M758+N758</f>
        <v>0</v>
      </c>
      <c r="H758" s="7">
        <f>I758+J758+K758+L758+M758+N758+O758</f>
        <v>0</v>
      </c>
      <c r="I758" s="7">
        <f>J758+K758+L758+M758+N758+O758+P758</f>
        <v>0</v>
      </c>
      <c r="J758" s="7">
        <f>K758+L758+M758+N758+O758+P758+Q758</f>
        <v>0</v>
      </c>
      <c r="K758" s="10"/>
    </row>
    <row r="759" spans="1:11" ht="15">
      <c r="A759" s="8">
        <v>754</v>
      </c>
      <c r="B759" s="10" t="s">
        <v>3</v>
      </c>
      <c r="C759" s="7">
        <f t="shared" si="87"/>
        <v>0</v>
      </c>
      <c r="D759" s="7">
        <f>E759+F759+G759+H759+I759+J759+K759</f>
        <v>0</v>
      </c>
      <c r="E759" s="7">
        <f>F759+G759+H759+I759+J759+K759+L759</f>
        <v>0</v>
      </c>
      <c r="F759" s="7">
        <f>G759+H759+I759+J759+K759+L759+M759</f>
        <v>0</v>
      </c>
      <c r="G759" s="7">
        <f>H759+I759+J759+K759+L759+M759+N759</f>
        <v>0</v>
      </c>
      <c r="H759" s="7">
        <f>I759+J759+K759+L759+M759+N759+O759</f>
        <v>0</v>
      </c>
      <c r="I759" s="7">
        <f>J759+K759+L759+M759+N759+O759+P759</f>
        <v>0</v>
      </c>
      <c r="J759" s="7">
        <f>K759+L759+M759+N759+O759+P759+Q759</f>
        <v>0</v>
      </c>
      <c r="K759" s="10"/>
    </row>
    <row r="760" spans="1:11" ht="15">
      <c r="A760" s="8">
        <v>755</v>
      </c>
      <c r="B760" s="10" t="s">
        <v>4</v>
      </c>
      <c r="C760" s="7">
        <f t="shared" si="87"/>
        <v>88049.2</v>
      </c>
      <c r="D760" s="7">
        <f>D765+D770+D775+D780+D785+D789+D794</f>
        <v>16200.699999999999</v>
      </c>
      <c r="E760" s="7">
        <f aca="true" t="shared" si="88" ref="E760:J760">E765+E770+E775+E780+E785+E789</f>
        <v>13656.5</v>
      </c>
      <c r="F760" s="7">
        <f t="shared" si="88"/>
        <v>9300</v>
      </c>
      <c r="G760" s="7">
        <f t="shared" si="88"/>
        <v>9800</v>
      </c>
      <c r="H760" s="7">
        <f t="shared" si="88"/>
        <v>9800</v>
      </c>
      <c r="I760" s="7">
        <f t="shared" si="88"/>
        <v>12400</v>
      </c>
      <c r="J760" s="7">
        <f t="shared" si="88"/>
        <v>16892</v>
      </c>
      <c r="K760" s="10"/>
    </row>
    <row r="761" spans="1:11" ht="15">
      <c r="A761" s="8">
        <v>756</v>
      </c>
      <c r="B761" s="10" t="s">
        <v>5</v>
      </c>
      <c r="C761" s="7">
        <f t="shared" si="87"/>
        <v>0</v>
      </c>
      <c r="D761" s="7">
        <f>E761+F761+G761+H761+I761+J761+K761</f>
        <v>0</v>
      </c>
      <c r="E761" s="7">
        <f>F761+G761+H761+I761+J761+K761+L761</f>
        <v>0</v>
      </c>
      <c r="F761" s="7">
        <f>G761+H761+I761+J761+K761+L761+M761</f>
        <v>0</v>
      </c>
      <c r="G761" s="7">
        <f>H761+I761+J761+K761+L761+M761+N761</f>
        <v>0</v>
      </c>
      <c r="H761" s="7">
        <f>I761+J761+K761+L761+M761+N761+O761</f>
        <v>0</v>
      </c>
      <c r="I761" s="7">
        <f>J761+K761+L761+M761+N761+O761+P761</f>
        <v>0</v>
      </c>
      <c r="J761" s="7">
        <f>K761+L761+M761+N761+O761+P761+Q761</f>
        <v>0</v>
      </c>
      <c r="K761" s="10"/>
    </row>
    <row r="762" spans="1:11" ht="15">
      <c r="A762" s="8">
        <v>757</v>
      </c>
      <c r="B762" s="13" t="s">
        <v>230</v>
      </c>
      <c r="C762" s="7">
        <f t="shared" si="87"/>
        <v>9035.9</v>
      </c>
      <c r="D762" s="7">
        <f>D764+D765+D766</f>
        <v>1933.9</v>
      </c>
      <c r="E762" s="7">
        <f>E763+E764+E765+E766</f>
        <v>1102</v>
      </c>
      <c r="F762" s="7">
        <f>F764+F765+F766</f>
        <v>1000</v>
      </c>
      <c r="G762" s="7">
        <f>G764+G765+G766</f>
        <v>1000</v>
      </c>
      <c r="H762" s="7">
        <f>H764+H765+H766</f>
        <v>1000</v>
      </c>
      <c r="I762" s="7">
        <f>I764+I765+I766</f>
        <v>1000</v>
      </c>
      <c r="J762" s="7">
        <f>J764+J765+J766</f>
        <v>2000</v>
      </c>
      <c r="K762" s="10"/>
    </row>
    <row r="763" spans="1:11" ht="15">
      <c r="A763" s="8">
        <v>758</v>
      </c>
      <c r="B763" s="13" t="s">
        <v>2</v>
      </c>
      <c r="C763" s="7">
        <f t="shared" si="87"/>
        <v>0</v>
      </c>
      <c r="D763" s="7">
        <f>E763+F763+G763+H763+I763+J763+K763</f>
        <v>0</v>
      </c>
      <c r="E763" s="7">
        <f>F763+G763+H763+I763+J763+K763+L763</f>
        <v>0</v>
      </c>
      <c r="F763" s="7">
        <f>G763+H763+I763+J763+K763+L763+M763</f>
        <v>0</v>
      </c>
      <c r="G763" s="7">
        <f>H763+I763+J763+K763+L763+M763+N763</f>
        <v>0</v>
      </c>
      <c r="H763" s="7">
        <f>I763+J763+K763+L763+M763+N763+O763</f>
        <v>0</v>
      </c>
      <c r="I763" s="7">
        <f>J763+K763+L763+M763+N763+O763+P763</f>
        <v>0</v>
      </c>
      <c r="J763" s="7">
        <f>K763+L763+M763+N763+O763+P763+Q763</f>
        <v>0</v>
      </c>
      <c r="K763" s="10"/>
    </row>
    <row r="764" spans="1:11" ht="15">
      <c r="A764" s="8">
        <v>759</v>
      </c>
      <c r="B764" s="10" t="s">
        <v>3</v>
      </c>
      <c r="C764" s="7">
        <f t="shared" si="87"/>
        <v>0</v>
      </c>
      <c r="D764" s="7">
        <f>E764+F764+G764+H764+I764+J764+K764</f>
        <v>0</v>
      </c>
      <c r="E764" s="7">
        <f>F764+G764+H764+I764+J764+K764+L764</f>
        <v>0</v>
      </c>
      <c r="F764" s="7">
        <f>G764+H764+I764+J764+K764+L764+M764</f>
        <v>0</v>
      </c>
      <c r="G764" s="7">
        <f>H764+I764+J764+K764+L764+M764+N764</f>
        <v>0</v>
      </c>
      <c r="H764" s="7">
        <f>I764+J764+K764+L764+M764+N764+O764</f>
        <v>0</v>
      </c>
      <c r="I764" s="7">
        <f>J764+K764+L764+M764+N764+O764+P764</f>
        <v>0</v>
      </c>
      <c r="J764" s="7">
        <f>K764+L764+M764+N764+O764+P764+Q764</f>
        <v>0</v>
      </c>
      <c r="K764" s="10"/>
    </row>
    <row r="765" spans="1:11" ht="15">
      <c r="A765" s="8">
        <v>760</v>
      </c>
      <c r="B765" s="10" t="s">
        <v>4</v>
      </c>
      <c r="C765" s="7">
        <f t="shared" si="87"/>
        <v>9035.9</v>
      </c>
      <c r="D765" s="7">
        <f>1500+433.9</f>
        <v>1933.9</v>
      </c>
      <c r="E765" s="7">
        <v>1102</v>
      </c>
      <c r="F765" s="7">
        <v>1000</v>
      </c>
      <c r="G765" s="7">
        <v>1000</v>
      </c>
      <c r="H765" s="7">
        <v>1000</v>
      </c>
      <c r="I765" s="7">
        <v>1000</v>
      </c>
      <c r="J765" s="7">
        <v>2000</v>
      </c>
      <c r="K765" s="10"/>
    </row>
    <row r="766" spans="1:11" ht="15">
      <c r="A766" s="8">
        <v>761</v>
      </c>
      <c r="B766" s="10" t="s">
        <v>5</v>
      </c>
      <c r="C766" s="7">
        <f t="shared" si="87"/>
        <v>0</v>
      </c>
      <c r="D766" s="7">
        <f>E766+F766+G766+H766+I766+J766+K766</f>
        <v>0</v>
      </c>
      <c r="E766" s="7">
        <f>F766+G766+H766+I766+J766+K766+L766</f>
        <v>0</v>
      </c>
      <c r="F766" s="7">
        <f>G766+H766+I766+J766+K766+L766+M766</f>
        <v>0</v>
      </c>
      <c r="G766" s="7">
        <f>H766+I766+J766+K766+L766+M766+N766</f>
        <v>0</v>
      </c>
      <c r="H766" s="7">
        <f>I766+J766+K766+L766+M766+N766+O766</f>
        <v>0</v>
      </c>
      <c r="I766" s="7">
        <f>J766+K766+L766+M766+N766+O766+P766</f>
        <v>0</v>
      </c>
      <c r="J766" s="7">
        <f>K766+L766+M766+N766+O766+P766+Q766</f>
        <v>0</v>
      </c>
      <c r="K766" s="10"/>
    </row>
    <row r="767" spans="1:11" ht="25.5">
      <c r="A767" s="8">
        <v>762</v>
      </c>
      <c r="B767" s="13" t="s">
        <v>334</v>
      </c>
      <c r="C767" s="7">
        <f t="shared" si="87"/>
        <v>1049.5</v>
      </c>
      <c r="D767" s="7">
        <f>D769+D770+D771</f>
        <v>300</v>
      </c>
      <c r="E767" s="7">
        <f>E768+E769+E770+E771</f>
        <v>49.5</v>
      </c>
      <c r="F767" s="7">
        <f>F769+F770+F771</f>
        <v>100</v>
      </c>
      <c r="G767" s="7">
        <f>G768+G769+G770+G771</f>
        <v>100</v>
      </c>
      <c r="H767" s="7">
        <f>H768+H769+H770+H771</f>
        <v>100</v>
      </c>
      <c r="I767" s="7">
        <v>200</v>
      </c>
      <c r="J767" s="7">
        <v>200</v>
      </c>
      <c r="K767" s="10"/>
    </row>
    <row r="768" spans="1:11" ht="15">
      <c r="A768" s="8">
        <v>763</v>
      </c>
      <c r="B768" s="13" t="s">
        <v>2</v>
      </c>
      <c r="C768" s="7">
        <f t="shared" si="87"/>
        <v>0</v>
      </c>
      <c r="D768" s="7">
        <f>E768+F768+G768+H768+I768+J768+K768</f>
        <v>0</v>
      </c>
      <c r="E768" s="7">
        <f>F768+G768+H768+I768+J768+K768+L768</f>
        <v>0</v>
      </c>
      <c r="F768" s="7">
        <f>G768+H768+I768+J768+K768+L768+M768</f>
        <v>0</v>
      </c>
      <c r="G768" s="7">
        <f>H768+I768+J768+K768+L768+M768+N768</f>
        <v>0</v>
      </c>
      <c r="H768" s="7">
        <f>I768+J768+K768+L768+M768+N768+O768</f>
        <v>0</v>
      </c>
      <c r="I768" s="7">
        <f>J768+K768+L768+M768+N768+O768+P768</f>
        <v>0</v>
      </c>
      <c r="J768" s="7">
        <f>K768+L768+M768+N768+O768+P768+Q768</f>
        <v>0</v>
      </c>
      <c r="K768" s="10"/>
    </row>
    <row r="769" spans="1:11" ht="15">
      <c r="A769" s="8">
        <v>764</v>
      </c>
      <c r="B769" s="10" t="s">
        <v>3</v>
      </c>
      <c r="C769" s="7">
        <f t="shared" si="87"/>
        <v>0</v>
      </c>
      <c r="D769" s="7">
        <f>E769+F769+G769+H769+I769+J769+K769</f>
        <v>0</v>
      </c>
      <c r="E769" s="7">
        <v>0</v>
      </c>
      <c r="F769" s="7">
        <f>G769+H769+I769+J769+K769+L769+M769</f>
        <v>0</v>
      </c>
      <c r="G769" s="7">
        <f>H769+I769+J769+K769+L769+M769+N769</f>
        <v>0</v>
      </c>
      <c r="H769" s="7">
        <f>I769+J769+K769+L769+M769+N769+O769</f>
        <v>0</v>
      </c>
      <c r="I769" s="7">
        <f>J769+K769+L769+M769+N769+O769+P769</f>
        <v>0</v>
      </c>
      <c r="J769" s="7">
        <f>K769+L769+M769+N769+O769+P769+Q769</f>
        <v>0</v>
      </c>
      <c r="K769" s="10"/>
    </row>
    <row r="770" spans="1:11" ht="15">
      <c r="A770" s="8">
        <v>765</v>
      </c>
      <c r="B770" s="10" t="s">
        <v>4</v>
      </c>
      <c r="C770" s="7">
        <f t="shared" si="87"/>
        <v>849.5</v>
      </c>
      <c r="D770" s="7">
        <f>100+100+100</f>
        <v>300</v>
      </c>
      <c r="E770" s="7">
        <v>49.5</v>
      </c>
      <c r="F770" s="7">
        <v>100</v>
      </c>
      <c r="G770" s="7">
        <v>100</v>
      </c>
      <c r="H770" s="7">
        <v>100</v>
      </c>
      <c r="I770" s="7">
        <v>100</v>
      </c>
      <c r="J770" s="7">
        <v>100</v>
      </c>
      <c r="K770" s="10"/>
    </row>
    <row r="771" spans="1:11" ht="15">
      <c r="A771" s="8">
        <v>766</v>
      </c>
      <c r="B771" s="10" t="s">
        <v>5</v>
      </c>
      <c r="C771" s="7">
        <f t="shared" si="87"/>
        <v>0</v>
      </c>
      <c r="D771" s="7">
        <f>E771+F771+G771+H771+I771+J771+K771</f>
        <v>0</v>
      </c>
      <c r="E771" s="7">
        <f>F771+G771+H771+I771+J771+K771+L771</f>
        <v>0</v>
      </c>
      <c r="F771" s="7">
        <f>G771+H771+I771+J771+K771+L771+M771</f>
        <v>0</v>
      </c>
      <c r="G771" s="7">
        <f>H771+I771+J771+K771+L771+M771+N771</f>
        <v>0</v>
      </c>
      <c r="H771" s="7">
        <f>I771+J771+K771+L771+M771+N771+O771</f>
        <v>0</v>
      </c>
      <c r="I771" s="7">
        <f>J771+K771+L771+M771+N771+O771+P771</f>
        <v>0</v>
      </c>
      <c r="J771" s="7">
        <f>K771+L771+M771+N771+O771+P771+Q771</f>
        <v>0</v>
      </c>
      <c r="K771" s="10"/>
    </row>
    <row r="772" spans="1:11" ht="38.25">
      <c r="A772" s="8">
        <v>767</v>
      </c>
      <c r="B772" s="47" t="s">
        <v>267</v>
      </c>
      <c r="C772" s="7">
        <f t="shared" si="87"/>
        <v>22028.6</v>
      </c>
      <c r="D772" s="7">
        <f>D773+D774+D775+D776</f>
        <v>3342.2999999999997</v>
      </c>
      <c r="E772" s="7">
        <f>E773+E774+E775+E776</f>
        <v>2400</v>
      </c>
      <c r="F772" s="7">
        <f>F774+F775+F776</f>
        <v>2400</v>
      </c>
      <c r="G772" s="7">
        <f>G774+G775+G776</f>
        <v>2400</v>
      </c>
      <c r="H772" s="7">
        <f>H774+H775+H776</f>
        <v>2500</v>
      </c>
      <c r="I772" s="7">
        <f>I773+I774+I775+I776</f>
        <v>3500</v>
      </c>
      <c r="J772" s="7">
        <f>J773+J774+J775+J776</f>
        <v>5486.3</v>
      </c>
      <c r="K772" s="10"/>
    </row>
    <row r="773" spans="1:11" ht="15">
      <c r="A773" s="8">
        <v>768</v>
      </c>
      <c r="B773" s="47" t="s">
        <v>2</v>
      </c>
      <c r="C773" s="7">
        <f t="shared" si="87"/>
        <v>0</v>
      </c>
      <c r="D773" s="7">
        <f>E773+F773+G773+H773+I773+J773+K773</f>
        <v>0</v>
      </c>
      <c r="E773" s="7">
        <f>F773+G773+H773+I773+J773+K773+L773</f>
        <v>0</v>
      </c>
      <c r="F773" s="7">
        <f>G773+H773+I773+J773+K773+L773+M773</f>
        <v>0</v>
      </c>
      <c r="G773" s="7">
        <f>H773+I773+J773+K773+L773+M773+N773</f>
        <v>0</v>
      </c>
      <c r="H773" s="7">
        <f>I773+J773+K773+L773+M773+N773+O773</f>
        <v>0</v>
      </c>
      <c r="I773" s="7">
        <f>J773+K773+L773+M773+N773+O773+P773</f>
        <v>0</v>
      </c>
      <c r="J773" s="7">
        <f>K773+L773+M773+N773+O773+P773+Q773</f>
        <v>0</v>
      </c>
      <c r="K773" s="10"/>
    </row>
    <row r="774" spans="1:11" ht="15">
      <c r="A774" s="8">
        <v>769</v>
      </c>
      <c r="B774" s="10" t="s">
        <v>3</v>
      </c>
      <c r="C774" s="7">
        <f t="shared" si="87"/>
        <v>0</v>
      </c>
      <c r="D774" s="7">
        <f>E774+F774+G774+H774+I774+J774+K774</f>
        <v>0</v>
      </c>
      <c r="E774" s="7">
        <f aca="true" t="shared" si="89" ref="E774:E839">F774+G774+H774+I774+J774+K774+L774</f>
        <v>0</v>
      </c>
      <c r="F774" s="7">
        <f aca="true" t="shared" si="90" ref="F774:F839">G774+H774+I774+J774+K774+L774+M774</f>
        <v>0</v>
      </c>
      <c r="G774" s="7">
        <f>H774+I774+J774+K774+L774+M774+N774</f>
        <v>0</v>
      </c>
      <c r="H774" s="7">
        <f>I774+J774+K774+L774+M774+N774+O774</f>
        <v>0</v>
      </c>
      <c r="I774" s="7">
        <f>J774+K774+L774+M774+N774+O774+P774</f>
        <v>0</v>
      </c>
      <c r="J774" s="7">
        <f>K774+L774+M774+N774+O774+P774+Q774</f>
        <v>0</v>
      </c>
      <c r="K774" s="10"/>
    </row>
    <row r="775" spans="1:11" ht="15">
      <c r="A775" s="8">
        <v>770</v>
      </c>
      <c r="B775" s="10" t="s">
        <v>4</v>
      </c>
      <c r="C775" s="7">
        <f t="shared" si="87"/>
        <v>22028.6</v>
      </c>
      <c r="D775" s="7">
        <f>3000+949.7-100-73.5-433.9</f>
        <v>3342.2999999999997</v>
      </c>
      <c r="E775" s="7">
        <v>2400</v>
      </c>
      <c r="F775" s="7">
        <v>2400</v>
      </c>
      <c r="G775" s="7">
        <v>2400</v>
      </c>
      <c r="H775" s="7">
        <v>2500</v>
      </c>
      <c r="I775" s="7">
        <v>3500</v>
      </c>
      <c r="J775" s="7">
        <v>5486.3</v>
      </c>
      <c r="K775" s="10"/>
    </row>
    <row r="776" spans="1:11" ht="15">
      <c r="A776" s="8">
        <v>771</v>
      </c>
      <c r="B776" s="10" t="s">
        <v>5</v>
      </c>
      <c r="C776" s="7">
        <f t="shared" si="87"/>
        <v>0</v>
      </c>
      <c r="D776" s="7">
        <f>E776+F776+G776+H776+I776+J776+K776</f>
        <v>0</v>
      </c>
      <c r="E776" s="7">
        <f t="shared" si="89"/>
        <v>0</v>
      </c>
      <c r="F776" s="7">
        <f t="shared" si="90"/>
        <v>0</v>
      </c>
      <c r="G776" s="7">
        <f>H776+I776+J776+K776+L776+M776+N776</f>
        <v>0</v>
      </c>
      <c r="H776" s="7">
        <f>I776+J776+K776+L776+M776+N776+O776</f>
        <v>0</v>
      </c>
      <c r="I776" s="7">
        <f>J776+K776+L776+M776+N776+O776+P776</f>
        <v>0</v>
      </c>
      <c r="J776" s="7">
        <f>K776+L776+M776+N776+O776+P776+Q776</f>
        <v>0</v>
      </c>
      <c r="K776" s="10"/>
    </row>
    <row r="777" spans="1:11" ht="39" customHeight="1">
      <c r="A777" s="8">
        <v>772</v>
      </c>
      <c r="B777" s="13" t="s">
        <v>268</v>
      </c>
      <c r="C777" s="7">
        <f t="shared" si="87"/>
        <v>21815</v>
      </c>
      <c r="D777" s="7">
        <f>D778+D779+D780+D781</f>
        <v>3004.3</v>
      </c>
      <c r="E777" s="7">
        <f>E778+E779+E780+E781</f>
        <v>4905</v>
      </c>
      <c r="F777" s="7">
        <f>F779+F780+F781</f>
        <v>2300</v>
      </c>
      <c r="G777" s="7">
        <f>G779+G780+G781</f>
        <v>2400</v>
      </c>
      <c r="H777" s="7">
        <f>H779+H780+H781</f>
        <v>2500</v>
      </c>
      <c r="I777" s="7">
        <f>I778+I779+I780+I781</f>
        <v>2600</v>
      </c>
      <c r="J777" s="7">
        <f>J779+J780+J781</f>
        <v>4105.7</v>
      </c>
      <c r="K777" s="10"/>
    </row>
    <row r="778" spans="1:11" ht="15" customHeight="1">
      <c r="A778" s="8">
        <v>773</v>
      </c>
      <c r="B778" s="13" t="s">
        <v>2</v>
      </c>
      <c r="C778" s="7">
        <f t="shared" si="87"/>
        <v>0</v>
      </c>
      <c r="D778" s="7">
        <f>E778+F778+G778+H778+I778+J778+K778</f>
        <v>0</v>
      </c>
      <c r="E778" s="7">
        <f>F778+G778+H778+I778+J778+K778+L778</f>
        <v>0</v>
      </c>
      <c r="F778" s="7">
        <f>G778+H778+I778+J778+K778+L778+M778</f>
        <v>0</v>
      </c>
      <c r="G778" s="7">
        <f>H778+I778+J778+K778+L778+M778+N778</f>
        <v>0</v>
      </c>
      <c r="H778" s="7">
        <f>I778+J778+K778+L778+M778+N778+O778</f>
        <v>0</v>
      </c>
      <c r="I778" s="7">
        <f>J778+K778+L778+M778+N778+O778+P778</f>
        <v>0</v>
      </c>
      <c r="J778" s="7">
        <f>K778+L778+M778+N778+O778+P778+Q778</f>
        <v>0</v>
      </c>
      <c r="K778" s="10"/>
    </row>
    <row r="779" spans="1:11" ht="15">
      <c r="A779" s="8">
        <v>774</v>
      </c>
      <c r="B779" s="10" t="s">
        <v>3</v>
      </c>
      <c r="C779" s="7">
        <f t="shared" si="87"/>
        <v>0</v>
      </c>
      <c r="D779" s="7">
        <f>E779+F779+G779+H779+I779+J779+K779</f>
        <v>0</v>
      </c>
      <c r="E779" s="7">
        <f t="shared" si="89"/>
        <v>0</v>
      </c>
      <c r="F779" s="7">
        <f t="shared" si="90"/>
        <v>0</v>
      </c>
      <c r="G779" s="7">
        <f>H779+I779+J779+K779+L779+M779+N779</f>
        <v>0</v>
      </c>
      <c r="H779" s="7">
        <f>I779+J779+K779+L779+M779+N779+O779</f>
        <v>0</v>
      </c>
      <c r="I779" s="7">
        <f>J779+K779+L779+M779+N779+O779+P779</f>
        <v>0</v>
      </c>
      <c r="J779" s="7">
        <f>K779+L779+M779+N779+O779+P779+Q779</f>
        <v>0</v>
      </c>
      <c r="K779" s="10"/>
    </row>
    <row r="780" spans="1:11" ht="15">
      <c r="A780" s="8">
        <v>775</v>
      </c>
      <c r="B780" s="10" t="s">
        <v>4</v>
      </c>
      <c r="C780" s="7">
        <f t="shared" si="87"/>
        <v>21815</v>
      </c>
      <c r="D780" s="7">
        <f>3000-70+645-200-315-55.7</f>
        <v>3004.3</v>
      </c>
      <c r="E780" s="7">
        <v>4905</v>
      </c>
      <c r="F780" s="7">
        <v>2300</v>
      </c>
      <c r="G780" s="7">
        <v>2400</v>
      </c>
      <c r="H780" s="7">
        <v>2500</v>
      </c>
      <c r="I780" s="7">
        <v>2600</v>
      </c>
      <c r="J780" s="7">
        <v>4105.7</v>
      </c>
      <c r="K780" s="10"/>
    </row>
    <row r="781" spans="1:11" ht="15">
      <c r="A781" s="8">
        <v>776</v>
      </c>
      <c r="B781" s="10" t="s">
        <v>5</v>
      </c>
      <c r="C781" s="7">
        <f t="shared" si="87"/>
        <v>0</v>
      </c>
      <c r="D781" s="7">
        <f>E781+F781+G781+H781+I781+J781+K781</f>
        <v>0</v>
      </c>
      <c r="E781" s="7">
        <f t="shared" si="89"/>
        <v>0</v>
      </c>
      <c r="F781" s="7">
        <f t="shared" si="90"/>
        <v>0</v>
      </c>
      <c r="G781" s="7">
        <f>H781+I781+J781+K781+L781+M781+N781</f>
        <v>0</v>
      </c>
      <c r="H781" s="7">
        <f>I781+J781+K781+L781+M781+N781+O781</f>
        <v>0</v>
      </c>
      <c r="I781" s="7">
        <f>J781+K781+L781+M781+N781+O781+P781</f>
        <v>0</v>
      </c>
      <c r="J781" s="7">
        <f>K781+L781+M781+N781+O781+P781+Q781</f>
        <v>0</v>
      </c>
      <c r="K781" s="10"/>
    </row>
    <row r="782" spans="1:11" ht="38.25">
      <c r="A782" s="8">
        <v>777</v>
      </c>
      <c r="B782" s="13" t="s">
        <v>228</v>
      </c>
      <c r="C782" s="7">
        <f t="shared" si="87"/>
        <v>1240.9</v>
      </c>
      <c r="D782" s="7">
        <f aca="true" t="shared" si="91" ref="D782:J782">D784+D785+D788</f>
        <v>40.9</v>
      </c>
      <c r="E782" s="7">
        <f t="shared" si="91"/>
        <v>200</v>
      </c>
      <c r="F782" s="7">
        <f t="shared" si="91"/>
        <v>200</v>
      </c>
      <c r="G782" s="7">
        <f t="shared" si="91"/>
        <v>200</v>
      </c>
      <c r="H782" s="7">
        <f t="shared" si="91"/>
        <v>200</v>
      </c>
      <c r="I782" s="7">
        <f t="shared" si="91"/>
        <v>200</v>
      </c>
      <c r="J782" s="7">
        <f t="shared" si="91"/>
        <v>200</v>
      </c>
      <c r="K782" s="10"/>
    </row>
    <row r="783" spans="1:11" ht="15">
      <c r="A783" s="8">
        <v>778</v>
      </c>
      <c r="B783" s="13" t="s">
        <v>2</v>
      </c>
      <c r="C783" s="7">
        <f t="shared" si="87"/>
        <v>0</v>
      </c>
      <c r="D783" s="7">
        <f>E783+F783+G783+H783+I783+J783+K783</f>
        <v>0</v>
      </c>
      <c r="E783" s="7">
        <f>F783+G783+H783+I783+J783+K783+L783</f>
        <v>0</v>
      </c>
      <c r="F783" s="7">
        <f>G783+H783+I783+J783+K783+L783+M783</f>
        <v>0</v>
      </c>
      <c r="G783" s="7">
        <f>H783+I783+J783+K783+L783+M783+N783</f>
        <v>0</v>
      </c>
      <c r="H783" s="7">
        <f>I783+J783+K783+L783+M783+N783+O783</f>
        <v>0</v>
      </c>
      <c r="I783" s="7">
        <f>J783+K783+L783+M783+N783+O783+P783</f>
        <v>0</v>
      </c>
      <c r="J783" s="7">
        <f>K783+L783+M783+N783+O783+P783+Q783</f>
        <v>0</v>
      </c>
      <c r="K783" s="10"/>
    </row>
    <row r="784" spans="1:11" ht="15">
      <c r="A784" s="8">
        <v>779</v>
      </c>
      <c r="B784" s="10" t="s">
        <v>3</v>
      </c>
      <c r="C784" s="7">
        <f>D784+E784+F784+G784+H784+I784+J784</f>
        <v>0</v>
      </c>
      <c r="D784" s="7">
        <f>E784+F784+G784+H784+I784+J784+K784</f>
        <v>0</v>
      </c>
      <c r="E784" s="7">
        <f>F784+G784+H784+I784+J784+K784+L784</f>
        <v>0</v>
      </c>
      <c r="F784" s="7">
        <f>G784+H784+I784+J784+K784+L784+M784</f>
        <v>0</v>
      </c>
      <c r="G784" s="7">
        <f>H784+I784+J784+K784+L784+M784+N784</f>
        <v>0</v>
      </c>
      <c r="H784" s="7">
        <f>I784+J784+K784+L784+M784+N784+O784</f>
        <v>0</v>
      </c>
      <c r="I784" s="7">
        <f>J784+K784+L784+M784+N784+O784+P784</f>
        <v>0</v>
      </c>
      <c r="J784" s="7">
        <f>K784+L784+M784+N784+O784+P784+Q784</f>
        <v>0</v>
      </c>
      <c r="K784" s="10"/>
    </row>
    <row r="785" spans="1:11" ht="15">
      <c r="A785" s="8">
        <v>780</v>
      </c>
      <c r="B785" s="10" t="s">
        <v>4</v>
      </c>
      <c r="C785" s="7">
        <f>D785+E785+F785+G785+H785+I785+J785</f>
        <v>1240.9</v>
      </c>
      <c r="D785" s="7">
        <v>40.9</v>
      </c>
      <c r="E785" s="7">
        <v>200</v>
      </c>
      <c r="F785" s="7">
        <v>200</v>
      </c>
      <c r="G785" s="7">
        <v>200</v>
      </c>
      <c r="H785" s="7">
        <v>200</v>
      </c>
      <c r="I785" s="7">
        <v>200</v>
      </c>
      <c r="J785" s="7">
        <v>200</v>
      </c>
      <c r="K785" s="10"/>
    </row>
    <row r="786" spans="1:11" ht="15">
      <c r="A786" s="8">
        <v>781</v>
      </c>
      <c r="B786" s="10" t="s">
        <v>23</v>
      </c>
      <c r="C786" s="7"/>
      <c r="D786" s="7"/>
      <c r="E786" s="7"/>
      <c r="F786" s="7"/>
      <c r="G786" s="7"/>
      <c r="H786" s="7"/>
      <c r="I786" s="7"/>
      <c r="J786" s="7"/>
      <c r="K786" s="10"/>
    </row>
    <row r="787" spans="1:11" ht="38.25">
      <c r="A787" s="8">
        <v>782</v>
      </c>
      <c r="B787" s="13" t="s">
        <v>299</v>
      </c>
      <c r="C787" s="7">
        <f>D787+E787+F787+G787+H787+I787+J787</f>
        <v>32494.3</v>
      </c>
      <c r="D787" s="7">
        <f>D788+D789+D790+D791</f>
        <v>6994.299999999999</v>
      </c>
      <c r="E787" s="7">
        <f>E788+E789+E790+E791</f>
        <v>5000</v>
      </c>
      <c r="F787" s="7">
        <f>F788+F789+F790+F791</f>
        <v>3300</v>
      </c>
      <c r="G787" s="7">
        <f>G788+G789+G790+G791</f>
        <v>3700</v>
      </c>
      <c r="H787" s="7">
        <v>3500</v>
      </c>
      <c r="I787" s="7">
        <f>I788+I789+I790+I791</f>
        <v>5000</v>
      </c>
      <c r="J787" s="7">
        <f>J788+J789+J790+J791</f>
        <v>5000</v>
      </c>
      <c r="K787" s="10"/>
    </row>
    <row r="788" spans="1:11" ht="15">
      <c r="A788" s="8">
        <v>783</v>
      </c>
      <c r="B788" s="10" t="s">
        <v>2</v>
      </c>
      <c r="C788" s="7">
        <f>D788+E788+F788+G788+H788+I788+J788</f>
        <v>0</v>
      </c>
      <c r="D788" s="7">
        <f>E788+F788+G788+H788+I788+J788+K788</f>
        <v>0</v>
      </c>
      <c r="E788" s="7">
        <f>F788+G788+H788+I788+J788+K788+L788</f>
        <v>0</v>
      </c>
      <c r="F788" s="7">
        <f>G788+H788+I788+J788+K788+L788+M788</f>
        <v>0</v>
      </c>
      <c r="G788" s="7">
        <f>H788+I788+J788+K788+L788+M788+N788</f>
        <v>0</v>
      </c>
      <c r="H788" s="7">
        <f>I788+J788+K788+L788+M788+N788+O788</f>
        <v>0</v>
      </c>
      <c r="I788" s="7">
        <f>J788+K788+L788+M788+N788+O788+P788</f>
        <v>0</v>
      </c>
      <c r="J788" s="7">
        <f>K788+L788+M788+N788+O788+P788+Q788</f>
        <v>0</v>
      </c>
      <c r="K788" s="10"/>
    </row>
    <row r="789" spans="1:11" ht="15">
      <c r="A789" s="8">
        <v>784</v>
      </c>
      <c r="B789" s="10" t="s">
        <v>227</v>
      </c>
      <c r="C789" s="7">
        <f>D789+E789+F789+G789+H789+I789+J789</f>
        <v>32494.3</v>
      </c>
      <c r="D789" s="7">
        <f>4000+531.7+73.5+933.4+55.7+1400</f>
        <v>6994.299999999999</v>
      </c>
      <c r="E789" s="7">
        <v>5000</v>
      </c>
      <c r="F789" s="7">
        <v>3300</v>
      </c>
      <c r="G789" s="7">
        <v>3700</v>
      </c>
      <c r="H789" s="7">
        <v>3500</v>
      </c>
      <c r="I789" s="7">
        <v>5000</v>
      </c>
      <c r="J789" s="7">
        <v>5000</v>
      </c>
      <c r="K789" s="10"/>
    </row>
    <row r="790" spans="1:11" ht="15">
      <c r="A790" s="8">
        <v>785</v>
      </c>
      <c r="B790" s="10" t="s">
        <v>29</v>
      </c>
      <c r="C790" s="7">
        <v>0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10"/>
    </row>
    <row r="791" spans="1:11" ht="15">
      <c r="A791" s="8">
        <v>786</v>
      </c>
      <c r="B791" s="10" t="s">
        <v>190</v>
      </c>
      <c r="C791" s="7">
        <v>0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10"/>
    </row>
    <row r="792" spans="1:11" ht="38.25">
      <c r="A792" s="8">
        <v>787</v>
      </c>
      <c r="B792" s="59" t="s">
        <v>317</v>
      </c>
      <c r="C792" s="55">
        <f>D792+E792+F792+G792+H792+I792+J792</f>
        <v>585</v>
      </c>
      <c r="D792" s="55">
        <f>D793+D794+D795+D796</f>
        <v>585</v>
      </c>
      <c r="E792" s="55">
        <v>0</v>
      </c>
      <c r="F792" s="55">
        <v>0</v>
      </c>
      <c r="G792" s="55">
        <v>0</v>
      </c>
      <c r="H792" s="55">
        <v>0</v>
      </c>
      <c r="I792" s="55">
        <v>0</v>
      </c>
      <c r="J792" s="55">
        <v>0</v>
      </c>
      <c r="K792" s="54"/>
    </row>
    <row r="793" spans="1:11" ht="15">
      <c r="A793" s="8">
        <v>788</v>
      </c>
      <c r="B793" s="10" t="s">
        <v>2</v>
      </c>
      <c r="C793" s="7">
        <v>0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10"/>
    </row>
    <row r="794" spans="1:11" ht="15">
      <c r="A794" s="8">
        <v>789</v>
      </c>
      <c r="B794" s="10" t="s">
        <v>227</v>
      </c>
      <c r="C794" s="7">
        <f>D794+E794+F794+G794+H794+I794+J794</f>
        <v>585</v>
      </c>
      <c r="D794" s="7">
        <f>70+200+315</f>
        <v>585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10"/>
    </row>
    <row r="795" spans="1:11" ht="15">
      <c r="A795" s="8">
        <v>790</v>
      </c>
      <c r="B795" s="10" t="s">
        <v>29</v>
      </c>
      <c r="C795" s="7">
        <v>0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10"/>
    </row>
    <row r="796" spans="1:11" ht="15">
      <c r="A796" s="8">
        <v>791</v>
      </c>
      <c r="B796" s="10" t="s">
        <v>190</v>
      </c>
      <c r="C796" s="7">
        <v>0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10"/>
    </row>
    <row r="797" spans="1:11" ht="27">
      <c r="A797" s="8">
        <v>792</v>
      </c>
      <c r="B797" s="12" t="s">
        <v>39</v>
      </c>
      <c r="C797" s="9">
        <f t="shared" si="87"/>
        <v>23331.399999999998</v>
      </c>
      <c r="D797" s="9">
        <f>D799+D800+D801</f>
        <v>1432</v>
      </c>
      <c r="E797" s="9">
        <f>E799+E800+E801</f>
        <v>3790</v>
      </c>
      <c r="F797" s="9">
        <f>F799+F800+F801</f>
        <v>2829.5</v>
      </c>
      <c r="G797" s="9">
        <f>G799+G800+G801</f>
        <v>4612</v>
      </c>
      <c r="H797" s="9">
        <f>H799+H800+H801</f>
        <v>3348.7</v>
      </c>
      <c r="I797" s="9">
        <f>I799+I800+I801</f>
        <v>3438.6</v>
      </c>
      <c r="J797" s="9">
        <f>J799+J800+J801</f>
        <v>3880.6</v>
      </c>
      <c r="K797" s="10">
        <v>62.63</v>
      </c>
    </row>
    <row r="798" spans="1:11" ht="15">
      <c r="A798" s="8">
        <v>793</v>
      </c>
      <c r="B798" s="12" t="s">
        <v>2</v>
      </c>
      <c r="C798" s="7">
        <f t="shared" si="87"/>
        <v>0</v>
      </c>
      <c r="D798" s="7">
        <f>E798+F798+G798+H798+I798+J798+K798</f>
        <v>0</v>
      </c>
      <c r="E798" s="7">
        <f>F798+G798+H798+I798+J798+K798+L798</f>
        <v>0</v>
      </c>
      <c r="F798" s="7">
        <f>G798+H798+I798+J798+K798+L798+M798</f>
        <v>0</v>
      </c>
      <c r="G798" s="7">
        <f>H798+I798+J798+K798+L798+M798+N798</f>
        <v>0</v>
      </c>
      <c r="H798" s="7">
        <f>I798+J798+K798+L798+M798+N798+O798</f>
        <v>0</v>
      </c>
      <c r="I798" s="7">
        <f>J798+K798+L798+M798+N798+O798+P798</f>
        <v>0</v>
      </c>
      <c r="J798" s="7">
        <f>K798+L798+M798+N798+O798+P798+Q798</f>
        <v>0</v>
      </c>
      <c r="K798" s="10"/>
    </row>
    <row r="799" spans="1:11" ht="15">
      <c r="A799" s="8">
        <v>794</v>
      </c>
      <c r="B799" s="10" t="s">
        <v>3</v>
      </c>
      <c r="C799" s="7">
        <f t="shared" si="87"/>
        <v>0</v>
      </c>
      <c r="D799" s="7">
        <f>E799+F799+G799+H799+I799+J799+K799</f>
        <v>0</v>
      </c>
      <c r="E799" s="7">
        <f t="shared" si="89"/>
        <v>0</v>
      </c>
      <c r="F799" s="7">
        <f t="shared" si="90"/>
        <v>0</v>
      </c>
      <c r="G799" s="7">
        <f>H799+I799+J799+K799+L799+M799+N799</f>
        <v>0</v>
      </c>
      <c r="H799" s="7">
        <f>I799+J799+K799+L799+M799+N799+O799</f>
        <v>0</v>
      </c>
      <c r="I799" s="7">
        <f>J799+K799+L799+M799+N799+O799+P799</f>
        <v>0</v>
      </c>
      <c r="J799" s="7">
        <f>K799+L799+M799+N799+O799+P799+Q799</f>
        <v>0</v>
      </c>
      <c r="K799" s="10"/>
    </row>
    <row r="800" spans="1:11" ht="15">
      <c r="A800" s="8">
        <v>795</v>
      </c>
      <c r="B800" s="10" t="s">
        <v>4</v>
      </c>
      <c r="C800" s="7">
        <f t="shared" si="87"/>
        <v>23331.399999999998</v>
      </c>
      <c r="D800" s="7">
        <f>D805+D810+D815+D820+D825+D830+D835+D840</f>
        <v>1432</v>
      </c>
      <c r="E800" s="7">
        <f>E805+E810+E815+E820+E825+E830+E835+E840</f>
        <v>3790</v>
      </c>
      <c r="F800" s="7">
        <f>F805+F810+F815+F820+F825+F830+F835+F840</f>
        <v>2829.5</v>
      </c>
      <c r="G800" s="7">
        <f>G805+G810+G815+G820+G825+G830+G835+G840</f>
        <v>4612</v>
      </c>
      <c r="H800" s="7">
        <f>H805+H810+H815+H820+H825+H830+H835+H841</f>
        <v>3348.7</v>
      </c>
      <c r="I800" s="7">
        <f>I805+I810+I815+I820+I825+I830+I835+I841</f>
        <v>3438.6</v>
      </c>
      <c r="J800" s="7">
        <f>J805+J810+J815+J820+J825+J830+J835+J841</f>
        <v>3880.6</v>
      </c>
      <c r="K800" s="10"/>
    </row>
    <row r="801" spans="1:11" ht="15">
      <c r="A801" s="8">
        <v>796</v>
      </c>
      <c r="B801" s="10" t="s">
        <v>5</v>
      </c>
      <c r="C801" s="7">
        <f t="shared" si="87"/>
        <v>0</v>
      </c>
      <c r="D801" s="7">
        <f>E801+F801+G801+H801+I801+J801+K801</f>
        <v>0</v>
      </c>
      <c r="E801" s="7">
        <f t="shared" si="89"/>
        <v>0</v>
      </c>
      <c r="F801" s="7">
        <f t="shared" si="90"/>
        <v>0</v>
      </c>
      <c r="G801" s="7">
        <f aca="true" t="shared" si="92" ref="G801:G839">H801+I801+J801+K801+L801+M801+N801</f>
        <v>0</v>
      </c>
      <c r="H801" s="7">
        <f aca="true" t="shared" si="93" ref="H801:H841">I801+J801+K801+L801+M801+N801+O801</f>
        <v>0</v>
      </c>
      <c r="I801" s="7">
        <f aca="true" t="shared" si="94" ref="I801:I841">J801+K801+L801+M801+N801+O801+P801</f>
        <v>0</v>
      </c>
      <c r="J801" s="7">
        <f aca="true" t="shared" si="95" ref="J801:J841">K801+L801+M801+N801+O801+P801+Q801</f>
        <v>0</v>
      </c>
      <c r="K801" s="10"/>
    </row>
    <row r="802" spans="1:11" ht="51">
      <c r="A802" s="8">
        <v>797</v>
      </c>
      <c r="B802" s="13" t="s">
        <v>40</v>
      </c>
      <c r="C802" s="7">
        <f t="shared" si="87"/>
        <v>0</v>
      </c>
      <c r="D802" s="7">
        <f>E802+F802+G802+H802+I802+J802+K802</f>
        <v>0</v>
      </c>
      <c r="E802" s="7">
        <f t="shared" si="89"/>
        <v>0</v>
      </c>
      <c r="F802" s="7">
        <f t="shared" si="90"/>
        <v>0</v>
      </c>
      <c r="G802" s="7">
        <f t="shared" si="92"/>
        <v>0</v>
      </c>
      <c r="H802" s="7">
        <f t="shared" si="93"/>
        <v>0</v>
      </c>
      <c r="I802" s="7">
        <f t="shared" si="94"/>
        <v>0</v>
      </c>
      <c r="J802" s="7">
        <f t="shared" si="95"/>
        <v>0</v>
      </c>
      <c r="K802" s="10"/>
    </row>
    <row r="803" spans="1:11" ht="15">
      <c r="A803" s="8">
        <v>798</v>
      </c>
      <c r="B803" s="13" t="s">
        <v>2</v>
      </c>
      <c r="C803" s="7">
        <f t="shared" si="87"/>
        <v>0</v>
      </c>
      <c r="D803" s="7">
        <f>E803+F803+G803+H803+I803+J803+K803</f>
        <v>0</v>
      </c>
      <c r="E803" s="7">
        <f t="shared" si="89"/>
        <v>0</v>
      </c>
      <c r="F803" s="7">
        <f t="shared" si="90"/>
        <v>0</v>
      </c>
      <c r="G803" s="7">
        <f t="shared" si="92"/>
        <v>0</v>
      </c>
      <c r="H803" s="7">
        <f t="shared" si="93"/>
        <v>0</v>
      </c>
      <c r="I803" s="7">
        <f t="shared" si="94"/>
        <v>0</v>
      </c>
      <c r="J803" s="7">
        <f t="shared" si="95"/>
        <v>0</v>
      </c>
      <c r="K803" s="10"/>
    </row>
    <row r="804" spans="1:11" ht="15">
      <c r="A804" s="8">
        <v>799</v>
      </c>
      <c r="B804" s="10" t="s">
        <v>3</v>
      </c>
      <c r="C804" s="7">
        <f t="shared" si="87"/>
        <v>0</v>
      </c>
      <c r="D804" s="7">
        <f>E804+F804+G804+H804+I804+J804+K804</f>
        <v>0</v>
      </c>
      <c r="E804" s="7">
        <f t="shared" si="89"/>
        <v>0</v>
      </c>
      <c r="F804" s="7">
        <f t="shared" si="90"/>
        <v>0</v>
      </c>
      <c r="G804" s="7">
        <f t="shared" si="92"/>
        <v>0</v>
      </c>
      <c r="H804" s="7">
        <f t="shared" si="93"/>
        <v>0</v>
      </c>
      <c r="I804" s="7">
        <f t="shared" si="94"/>
        <v>0</v>
      </c>
      <c r="J804" s="7">
        <f t="shared" si="95"/>
        <v>0</v>
      </c>
      <c r="K804" s="10"/>
    </row>
    <row r="805" spans="1:11" ht="15">
      <c r="A805" s="8">
        <v>800</v>
      </c>
      <c r="B805" s="10" t="s">
        <v>4</v>
      </c>
      <c r="C805" s="7">
        <f t="shared" si="87"/>
        <v>0</v>
      </c>
      <c r="D805" s="7">
        <f>E805+F805+G805+H805+I805+J805+K805</f>
        <v>0</v>
      </c>
      <c r="E805" s="7">
        <f t="shared" si="89"/>
        <v>0</v>
      </c>
      <c r="F805" s="7">
        <f t="shared" si="90"/>
        <v>0</v>
      </c>
      <c r="G805" s="7">
        <f t="shared" si="92"/>
        <v>0</v>
      </c>
      <c r="H805" s="7">
        <f t="shared" si="93"/>
        <v>0</v>
      </c>
      <c r="I805" s="7">
        <f t="shared" si="94"/>
        <v>0</v>
      </c>
      <c r="J805" s="7">
        <f t="shared" si="95"/>
        <v>0</v>
      </c>
      <c r="K805" s="10"/>
    </row>
    <row r="806" spans="1:11" ht="15">
      <c r="A806" s="8">
        <v>801</v>
      </c>
      <c r="B806" s="10" t="s">
        <v>5</v>
      </c>
      <c r="C806" s="7">
        <f t="shared" si="87"/>
        <v>0</v>
      </c>
      <c r="D806" s="7">
        <f>E806+F806+G806+H806+I806+J806+K806</f>
        <v>0</v>
      </c>
      <c r="E806" s="7">
        <f t="shared" si="89"/>
        <v>0</v>
      </c>
      <c r="F806" s="7">
        <f t="shared" si="90"/>
        <v>0</v>
      </c>
      <c r="G806" s="7">
        <f t="shared" si="92"/>
        <v>0</v>
      </c>
      <c r="H806" s="7">
        <f t="shared" si="93"/>
        <v>0</v>
      </c>
      <c r="I806" s="7">
        <f t="shared" si="94"/>
        <v>0</v>
      </c>
      <c r="J806" s="7">
        <f t="shared" si="95"/>
        <v>0</v>
      </c>
      <c r="K806" s="10"/>
    </row>
    <row r="807" spans="1:11" ht="51">
      <c r="A807" s="8">
        <v>802</v>
      </c>
      <c r="B807" s="13" t="s">
        <v>248</v>
      </c>
      <c r="C807" s="7">
        <f t="shared" si="87"/>
        <v>13179.7</v>
      </c>
      <c r="D807" s="7">
        <f>D808+D809+D810+D811</f>
        <v>1179.7</v>
      </c>
      <c r="E807" s="7">
        <f aca="true" t="shared" si="96" ref="E807:J807">E809+E810+E811</f>
        <v>2000</v>
      </c>
      <c r="F807" s="7">
        <f t="shared" si="96"/>
        <v>2000</v>
      </c>
      <c r="G807" s="7">
        <f t="shared" si="96"/>
        <v>2000</v>
      </c>
      <c r="H807" s="7">
        <f t="shared" si="96"/>
        <v>2000</v>
      </c>
      <c r="I807" s="7">
        <f t="shared" si="96"/>
        <v>2000</v>
      </c>
      <c r="J807" s="7">
        <f t="shared" si="96"/>
        <v>2000</v>
      </c>
      <c r="K807" s="10"/>
    </row>
    <row r="808" spans="1:11" ht="15">
      <c r="A808" s="8">
        <v>803</v>
      </c>
      <c r="B808" s="13" t="s">
        <v>2</v>
      </c>
      <c r="C808" s="7">
        <f t="shared" si="87"/>
        <v>0</v>
      </c>
      <c r="D808" s="7">
        <f>E808+F808+G808+H808+I808+J808+K808</f>
        <v>0</v>
      </c>
      <c r="E808" s="7">
        <f>F808+G808+H808+I808+J808+K808+L808</f>
        <v>0</v>
      </c>
      <c r="F808" s="7">
        <f>G808+H808+I808+J808+K808+L808+M808</f>
        <v>0</v>
      </c>
      <c r="G808" s="7">
        <f>H808+I808+J808+K808+L808+M808+N808</f>
        <v>0</v>
      </c>
      <c r="H808" s="7">
        <f>I808+J808+K808+L808+M808+N808+O808</f>
        <v>0</v>
      </c>
      <c r="I808" s="7">
        <f>J808+K808+L808+M808+N808+O808+P808</f>
        <v>0</v>
      </c>
      <c r="J808" s="7">
        <f>K808+L808+M808+N808+O808+P808+Q808</f>
        <v>0</v>
      </c>
      <c r="K808" s="10"/>
    </row>
    <row r="809" spans="1:11" ht="15">
      <c r="A809" s="8">
        <v>804</v>
      </c>
      <c r="B809" s="10" t="s">
        <v>3</v>
      </c>
      <c r="C809" s="7">
        <f t="shared" si="87"/>
        <v>0</v>
      </c>
      <c r="D809" s="7">
        <f>E809+F809+G809+H809+I809+J809+K809</f>
        <v>0</v>
      </c>
      <c r="E809" s="7">
        <f t="shared" si="89"/>
        <v>0</v>
      </c>
      <c r="F809" s="7">
        <f t="shared" si="90"/>
        <v>0</v>
      </c>
      <c r="G809" s="7">
        <f t="shared" si="92"/>
        <v>0</v>
      </c>
      <c r="H809" s="7">
        <f t="shared" si="93"/>
        <v>0</v>
      </c>
      <c r="I809" s="7">
        <f t="shared" si="94"/>
        <v>0</v>
      </c>
      <c r="J809" s="7">
        <f t="shared" si="95"/>
        <v>0</v>
      </c>
      <c r="K809" s="10"/>
    </row>
    <row r="810" spans="1:11" ht="15">
      <c r="A810" s="8">
        <v>805</v>
      </c>
      <c r="B810" s="10" t="s">
        <v>4</v>
      </c>
      <c r="C810" s="7">
        <f t="shared" si="87"/>
        <v>13179.7</v>
      </c>
      <c r="D810" s="7">
        <f>1000-20.3+200</f>
        <v>1179.7</v>
      </c>
      <c r="E810" s="7">
        <v>2000</v>
      </c>
      <c r="F810" s="7">
        <v>2000</v>
      </c>
      <c r="G810" s="7">
        <v>2000</v>
      </c>
      <c r="H810" s="7">
        <v>2000</v>
      </c>
      <c r="I810" s="7">
        <v>2000</v>
      </c>
      <c r="J810" s="7">
        <v>2000</v>
      </c>
      <c r="K810" s="10"/>
    </row>
    <row r="811" spans="1:11" ht="15">
      <c r="A811" s="8">
        <v>806</v>
      </c>
      <c r="B811" s="10" t="s">
        <v>5</v>
      </c>
      <c r="C811" s="7">
        <f t="shared" si="87"/>
        <v>0</v>
      </c>
      <c r="D811" s="7">
        <f>E811+F811+G811+H811+I811+J811+K811</f>
        <v>0</v>
      </c>
      <c r="E811" s="7">
        <f t="shared" si="89"/>
        <v>0</v>
      </c>
      <c r="F811" s="7">
        <f t="shared" si="90"/>
        <v>0</v>
      </c>
      <c r="G811" s="7">
        <f t="shared" si="92"/>
        <v>0</v>
      </c>
      <c r="H811" s="7">
        <f t="shared" si="93"/>
        <v>0</v>
      </c>
      <c r="I811" s="7">
        <f t="shared" si="94"/>
        <v>0</v>
      </c>
      <c r="J811" s="7">
        <f t="shared" si="95"/>
        <v>0</v>
      </c>
      <c r="K811" s="10"/>
    </row>
    <row r="812" spans="1:11" ht="25.5">
      <c r="A812" s="8">
        <v>807</v>
      </c>
      <c r="B812" s="13" t="s">
        <v>41</v>
      </c>
      <c r="C812" s="7">
        <f t="shared" si="87"/>
        <v>0</v>
      </c>
      <c r="D812" s="7">
        <f>E812+F812+G812+H812+I812+J812+K812</f>
        <v>0</v>
      </c>
      <c r="E812" s="7">
        <f t="shared" si="89"/>
        <v>0</v>
      </c>
      <c r="F812" s="7">
        <f t="shared" si="90"/>
        <v>0</v>
      </c>
      <c r="G812" s="7">
        <f t="shared" si="92"/>
        <v>0</v>
      </c>
      <c r="H812" s="7">
        <f t="shared" si="93"/>
        <v>0</v>
      </c>
      <c r="I812" s="7">
        <f t="shared" si="94"/>
        <v>0</v>
      </c>
      <c r="J812" s="7">
        <f t="shared" si="95"/>
        <v>0</v>
      </c>
      <c r="K812" s="10"/>
    </row>
    <row r="813" spans="1:11" ht="15">
      <c r="A813" s="8">
        <v>808</v>
      </c>
      <c r="B813" s="13" t="s">
        <v>2</v>
      </c>
      <c r="C813" s="7">
        <f t="shared" si="87"/>
        <v>0</v>
      </c>
      <c r="D813" s="7">
        <f>E813+F813+G813+H813+I813+J813+K813</f>
        <v>0</v>
      </c>
      <c r="E813" s="7">
        <f t="shared" si="89"/>
        <v>0</v>
      </c>
      <c r="F813" s="7">
        <f t="shared" si="90"/>
        <v>0</v>
      </c>
      <c r="G813" s="7">
        <f t="shared" si="92"/>
        <v>0</v>
      </c>
      <c r="H813" s="7">
        <f t="shared" si="93"/>
        <v>0</v>
      </c>
      <c r="I813" s="7">
        <f t="shared" si="94"/>
        <v>0</v>
      </c>
      <c r="J813" s="7">
        <f t="shared" si="95"/>
        <v>0</v>
      </c>
      <c r="K813" s="10"/>
    </row>
    <row r="814" spans="1:11" ht="15">
      <c r="A814" s="8">
        <v>809</v>
      </c>
      <c r="B814" s="10" t="s">
        <v>3</v>
      </c>
      <c r="C814" s="7">
        <f t="shared" si="87"/>
        <v>0</v>
      </c>
      <c r="D814" s="7">
        <f>E814+F814+G814+H814+I814+J814+K814</f>
        <v>0</v>
      </c>
      <c r="E814" s="7">
        <f t="shared" si="89"/>
        <v>0</v>
      </c>
      <c r="F814" s="7">
        <f t="shared" si="90"/>
        <v>0</v>
      </c>
      <c r="G814" s="7">
        <f t="shared" si="92"/>
        <v>0</v>
      </c>
      <c r="H814" s="7">
        <f t="shared" si="93"/>
        <v>0</v>
      </c>
      <c r="I814" s="7">
        <f t="shared" si="94"/>
        <v>0</v>
      </c>
      <c r="J814" s="7">
        <f t="shared" si="95"/>
        <v>0</v>
      </c>
      <c r="K814" s="10"/>
    </row>
    <row r="815" spans="1:11" ht="15">
      <c r="A815" s="8">
        <v>810</v>
      </c>
      <c r="B815" s="10" t="s">
        <v>4</v>
      </c>
      <c r="C815" s="7">
        <f t="shared" si="87"/>
        <v>0</v>
      </c>
      <c r="D815" s="7">
        <f>E815+F815+G815+H815+I815+J815+K815</f>
        <v>0</v>
      </c>
      <c r="E815" s="7">
        <f t="shared" si="89"/>
        <v>0</v>
      </c>
      <c r="F815" s="7">
        <f t="shared" si="90"/>
        <v>0</v>
      </c>
      <c r="G815" s="7">
        <f t="shared" si="92"/>
        <v>0</v>
      </c>
      <c r="H815" s="7">
        <f t="shared" si="93"/>
        <v>0</v>
      </c>
      <c r="I815" s="7">
        <f t="shared" si="94"/>
        <v>0</v>
      </c>
      <c r="J815" s="7">
        <f t="shared" si="95"/>
        <v>0</v>
      </c>
      <c r="K815" s="10"/>
    </row>
    <row r="816" spans="1:11" ht="15">
      <c r="A816" s="8">
        <v>811</v>
      </c>
      <c r="B816" s="10" t="s">
        <v>5</v>
      </c>
      <c r="C816" s="7">
        <f t="shared" si="87"/>
        <v>0</v>
      </c>
      <c r="D816" s="7">
        <f>E816+F816+G816+H816+I816+J816+K816</f>
        <v>0</v>
      </c>
      <c r="E816" s="7">
        <f t="shared" si="89"/>
        <v>0</v>
      </c>
      <c r="F816" s="7">
        <f t="shared" si="90"/>
        <v>0</v>
      </c>
      <c r="G816" s="7">
        <f t="shared" si="92"/>
        <v>0</v>
      </c>
      <c r="H816" s="7">
        <f t="shared" si="93"/>
        <v>0</v>
      </c>
      <c r="I816" s="7">
        <f t="shared" si="94"/>
        <v>0</v>
      </c>
      <c r="J816" s="7">
        <f t="shared" si="95"/>
        <v>0</v>
      </c>
      <c r="K816" s="10"/>
    </row>
    <row r="817" spans="1:11" ht="52.5" customHeight="1">
      <c r="A817" s="8">
        <v>812</v>
      </c>
      <c r="B817" s="13" t="s">
        <v>249</v>
      </c>
      <c r="C817" s="7">
        <f t="shared" si="87"/>
        <v>0</v>
      </c>
      <c r="D817" s="7">
        <f>D819+D820+D821</f>
        <v>0</v>
      </c>
      <c r="E817" s="7">
        <f t="shared" si="89"/>
        <v>0</v>
      </c>
      <c r="F817" s="7">
        <f t="shared" si="90"/>
        <v>0</v>
      </c>
      <c r="G817" s="7">
        <f t="shared" si="92"/>
        <v>0</v>
      </c>
      <c r="H817" s="7">
        <f t="shared" si="93"/>
        <v>0</v>
      </c>
      <c r="I817" s="7">
        <f t="shared" si="94"/>
        <v>0</v>
      </c>
      <c r="J817" s="7">
        <f t="shared" si="95"/>
        <v>0</v>
      </c>
      <c r="K817" s="10"/>
    </row>
    <row r="818" spans="1:11" ht="14.25" customHeight="1">
      <c r="A818" s="8">
        <v>813</v>
      </c>
      <c r="B818" s="13" t="s">
        <v>2</v>
      </c>
      <c r="C818" s="7">
        <f t="shared" si="87"/>
        <v>0</v>
      </c>
      <c r="D818" s="7">
        <f>E818+F818+G818+H818+I818+J818+K818</f>
        <v>0</v>
      </c>
      <c r="E818" s="7">
        <f t="shared" si="89"/>
        <v>0</v>
      </c>
      <c r="F818" s="7">
        <f t="shared" si="90"/>
        <v>0</v>
      </c>
      <c r="G818" s="7">
        <f t="shared" si="92"/>
        <v>0</v>
      </c>
      <c r="H818" s="7">
        <f t="shared" si="93"/>
        <v>0</v>
      </c>
      <c r="I818" s="7">
        <f t="shared" si="94"/>
        <v>0</v>
      </c>
      <c r="J818" s="7">
        <f t="shared" si="95"/>
        <v>0</v>
      </c>
      <c r="K818" s="10"/>
    </row>
    <row r="819" spans="1:11" ht="15" hidden="1">
      <c r="A819" s="8">
        <v>814</v>
      </c>
      <c r="B819" s="10" t="s">
        <v>3</v>
      </c>
      <c r="C819" s="7">
        <f t="shared" si="87"/>
        <v>0</v>
      </c>
      <c r="D819" s="7">
        <f>E819+F819+G819+H819+I819+J819+K819</f>
        <v>0</v>
      </c>
      <c r="E819" s="7">
        <f t="shared" si="89"/>
        <v>0</v>
      </c>
      <c r="F819" s="7">
        <f t="shared" si="90"/>
        <v>0</v>
      </c>
      <c r="G819" s="7">
        <f t="shared" si="92"/>
        <v>0</v>
      </c>
      <c r="H819" s="7">
        <f t="shared" si="93"/>
        <v>0</v>
      </c>
      <c r="I819" s="7">
        <f t="shared" si="94"/>
        <v>0</v>
      </c>
      <c r="J819" s="7">
        <f t="shared" si="95"/>
        <v>0</v>
      </c>
      <c r="K819" s="10"/>
    </row>
    <row r="820" spans="1:11" ht="15" hidden="1">
      <c r="A820" s="8">
        <v>815</v>
      </c>
      <c r="B820" s="10" t="s">
        <v>4</v>
      </c>
      <c r="C820" s="7">
        <f t="shared" si="87"/>
        <v>0</v>
      </c>
      <c r="D820" s="7">
        <v>0</v>
      </c>
      <c r="E820" s="7">
        <f t="shared" si="89"/>
        <v>0</v>
      </c>
      <c r="F820" s="7">
        <f t="shared" si="90"/>
        <v>0</v>
      </c>
      <c r="G820" s="7">
        <f t="shared" si="92"/>
        <v>0</v>
      </c>
      <c r="H820" s="7">
        <f t="shared" si="93"/>
        <v>0</v>
      </c>
      <c r="I820" s="7">
        <f t="shared" si="94"/>
        <v>0</v>
      </c>
      <c r="J820" s="7">
        <f t="shared" si="95"/>
        <v>0</v>
      </c>
      <c r="K820" s="10"/>
    </row>
    <row r="821" spans="1:11" ht="15">
      <c r="A821" s="8">
        <v>816</v>
      </c>
      <c r="B821" s="10" t="s">
        <v>5</v>
      </c>
      <c r="C821" s="7">
        <f t="shared" si="87"/>
        <v>0</v>
      </c>
      <c r="D821" s="7">
        <f>E821+F821+G821+H821+I821+J821+K821</f>
        <v>0</v>
      </c>
      <c r="E821" s="7">
        <f t="shared" si="89"/>
        <v>0</v>
      </c>
      <c r="F821" s="7">
        <f t="shared" si="90"/>
        <v>0</v>
      </c>
      <c r="G821" s="7">
        <f t="shared" si="92"/>
        <v>0</v>
      </c>
      <c r="H821" s="7">
        <f t="shared" si="93"/>
        <v>0</v>
      </c>
      <c r="I821" s="7">
        <f t="shared" si="94"/>
        <v>0</v>
      </c>
      <c r="J821" s="7">
        <f t="shared" si="95"/>
        <v>0</v>
      </c>
      <c r="K821" s="10"/>
    </row>
    <row r="822" spans="1:11" ht="25.5">
      <c r="A822" s="8">
        <v>817</v>
      </c>
      <c r="B822" s="13" t="s">
        <v>42</v>
      </c>
      <c r="C822" s="7">
        <f t="shared" si="87"/>
        <v>0</v>
      </c>
      <c r="D822" s="7">
        <f>E822+F822+G822+H822+I822+J822+K822</f>
        <v>0</v>
      </c>
      <c r="E822" s="7">
        <f t="shared" si="89"/>
        <v>0</v>
      </c>
      <c r="F822" s="7">
        <f t="shared" si="90"/>
        <v>0</v>
      </c>
      <c r="G822" s="7">
        <f t="shared" si="92"/>
        <v>0</v>
      </c>
      <c r="H822" s="7">
        <f t="shared" si="93"/>
        <v>0</v>
      </c>
      <c r="I822" s="7">
        <f t="shared" si="94"/>
        <v>0</v>
      </c>
      <c r="J822" s="7">
        <f t="shared" si="95"/>
        <v>0</v>
      </c>
      <c r="K822" s="10"/>
    </row>
    <row r="823" spans="1:11" ht="15">
      <c r="A823" s="8">
        <v>818</v>
      </c>
      <c r="B823" s="13" t="s">
        <v>2</v>
      </c>
      <c r="C823" s="7">
        <f t="shared" si="87"/>
        <v>0</v>
      </c>
      <c r="D823" s="7">
        <f>E823+F823+G823+H823+I823+J823+K823</f>
        <v>0</v>
      </c>
      <c r="E823" s="7">
        <f t="shared" si="89"/>
        <v>0</v>
      </c>
      <c r="F823" s="7">
        <f t="shared" si="90"/>
        <v>0</v>
      </c>
      <c r="G823" s="7">
        <f t="shared" si="92"/>
        <v>0</v>
      </c>
      <c r="H823" s="7">
        <f t="shared" si="93"/>
        <v>0</v>
      </c>
      <c r="I823" s="7">
        <f t="shared" si="94"/>
        <v>0</v>
      </c>
      <c r="J823" s="7">
        <f t="shared" si="95"/>
        <v>0</v>
      </c>
      <c r="K823" s="10"/>
    </row>
    <row r="824" spans="1:11" ht="15">
      <c r="A824" s="8">
        <v>819</v>
      </c>
      <c r="B824" s="10" t="s">
        <v>3</v>
      </c>
      <c r="C824" s="7">
        <f t="shared" si="87"/>
        <v>0</v>
      </c>
      <c r="D824" s="7">
        <f>E824+F824+G824+H824+I824+J824+K824</f>
        <v>0</v>
      </c>
      <c r="E824" s="7">
        <f t="shared" si="89"/>
        <v>0</v>
      </c>
      <c r="F824" s="7">
        <f t="shared" si="90"/>
        <v>0</v>
      </c>
      <c r="G824" s="7">
        <f t="shared" si="92"/>
        <v>0</v>
      </c>
      <c r="H824" s="7">
        <f t="shared" si="93"/>
        <v>0</v>
      </c>
      <c r="I824" s="7">
        <f t="shared" si="94"/>
        <v>0</v>
      </c>
      <c r="J824" s="7">
        <f t="shared" si="95"/>
        <v>0</v>
      </c>
      <c r="K824" s="10"/>
    </row>
    <row r="825" spans="1:11" ht="15">
      <c r="A825" s="8">
        <v>820</v>
      </c>
      <c r="B825" s="10" t="s">
        <v>4</v>
      </c>
      <c r="C825" s="7">
        <f t="shared" si="87"/>
        <v>0</v>
      </c>
      <c r="D825" s="7">
        <f>E825+F825+G825+H825+I825+J825+K825</f>
        <v>0</v>
      </c>
      <c r="E825" s="7">
        <f t="shared" si="89"/>
        <v>0</v>
      </c>
      <c r="F825" s="7">
        <f t="shared" si="90"/>
        <v>0</v>
      </c>
      <c r="G825" s="7">
        <f t="shared" si="92"/>
        <v>0</v>
      </c>
      <c r="H825" s="7">
        <f t="shared" si="93"/>
        <v>0</v>
      </c>
      <c r="I825" s="7">
        <f t="shared" si="94"/>
        <v>0</v>
      </c>
      <c r="J825" s="7">
        <f t="shared" si="95"/>
        <v>0</v>
      </c>
      <c r="K825" s="10"/>
    </row>
    <row r="826" spans="1:11" ht="15">
      <c r="A826" s="8">
        <v>821</v>
      </c>
      <c r="B826" s="10" t="s">
        <v>5</v>
      </c>
      <c r="C826" s="7">
        <f t="shared" si="87"/>
        <v>0</v>
      </c>
      <c r="D826" s="7">
        <f>E826+F826+G826+H826+I826+J826+K826</f>
        <v>0</v>
      </c>
      <c r="E826" s="7">
        <f t="shared" si="89"/>
        <v>0</v>
      </c>
      <c r="F826" s="7">
        <f t="shared" si="90"/>
        <v>0</v>
      </c>
      <c r="G826" s="7">
        <f t="shared" si="92"/>
        <v>0</v>
      </c>
      <c r="H826" s="7">
        <f t="shared" si="93"/>
        <v>0</v>
      </c>
      <c r="I826" s="7">
        <f t="shared" si="94"/>
        <v>0</v>
      </c>
      <c r="J826" s="7">
        <f t="shared" si="95"/>
        <v>0</v>
      </c>
      <c r="K826" s="10"/>
    </row>
    <row r="827" spans="1:11" ht="153">
      <c r="A827" s="8">
        <v>822</v>
      </c>
      <c r="B827" s="13" t="s">
        <v>43</v>
      </c>
      <c r="C827" s="7">
        <f t="shared" si="87"/>
        <v>2835.2</v>
      </c>
      <c r="D827" s="7">
        <f>D829+D830+D831</f>
        <v>100</v>
      </c>
      <c r="E827" s="7">
        <f>E829+E830+E831</f>
        <v>100</v>
      </c>
      <c r="F827" s="7">
        <f>F829+F830+F831</f>
        <v>105</v>
      </c>
      <c r="G827" s="7">
        <f>G829+G830+G831</f>
        <v>380.2</v>
      </c>
      <c r="H827" s="7">
        <v>550</v>
      </c>
      <c r="I827" s="7">
        <f>I829+I830+I831</f>
        <v>600</v>
      </c>
      <c r="J827" s="7">
        <f>J829+J830+J831</f>
        <v>1000</v>
      </c>
      <c r="K827" s="10"/>
    </row>
    <row r="828" spans="1:11" ht="15">
      <c r="A828" s="8">
        <v>823</v>
      </c>
      <c r="B828" s="13" t="s">
        <v>2</v>
      </c>
      <c r="C828" s="7">
        <f t="shared" si="87"/>
        <v>0</v>
      </c>
      <c r="D828" s="7">
        <f>E828+F828+G828+H828+I828+J828+K828</f>
        <v>0</v>
      </c>
      <c r="E828" s="7">
        <f>F828+G828+H828+I828+J828+K828+L828</f>
        <v>0</v>
      </c>
      <c r="F828" s="7">
        <f>G828+H828+I828+J828+K828+L828+M828</f>
        <v>0</v>
      </c>
      <c r="G828" s="7">
        <f>H828+I828+J828+K828+L828+M828+N828</f>
        <v>0</v>
      </c>
      <c r="H828" s="7">
        <f>I828+J828+K828+L828+M828+N828+O828</f>
        <v>0</v>
      </c>
      <c r="I828" s="7">
        <f>J828+K828+L828+M828+N828+O828+P828</f>
        <v>0</v>
      </c>
      <c r="J828" s="7">
        <f>K828+L828+M828+N828+O828+P828+Q828</f>
        <v>0</v>
      </c>
      <c r="K828" s="10"/>
    </row>
    <row r="829" spans="1:11" ht="15">
      <c r="A829" s="8">
        <v>824</v>
      </c>
      <c r="B829" s="10" t="s">
        <v>3</v>
      </c>
      <c r="C829" s="7">
        <f aca="true" t="shared" si="97" ref="C829:C841">D829+E829+F829+G829+H829+I829+J829</f>
        <v>0</v>
      </c>
      <c r="D829" s="7">
        <f>E829+F829+G829+H829+I829+J829+K829</f>
        <v>0</v>
      </c>
      <c r="E829" s="7">
        <f t="shared" si="89"/>
        <v>0</v>
      </c>
      <c r="F829" s="7">
        <f t="shared" si="90"/>
        <v>0</v>
      </c>
      <c r="G829" s="7">
        <f t="shared" si="92"/>
        <v>0</v>
      </c>
      <c r="H829" s="7">
        <f t="shared" si="93"/>
        <v>0</v>
      </c>
      <c r="I829" s="7">
        <f t="shared" si="94"/>
        <v>0</v>
      </c>
      <c r="J829" s="7">
        <f t="shared" si="95"/>
        <v>0</v>
      </c>
      <c r="K829" s="10"/>
    </row>
    <row r="830" spans="1:11" ht="15">
      <c r="A830" s="8">
        <v>825</v>
      </c>
      <c r="B830" s="10" t="s">
        <v>4</v>
      </c>
      <c r="C830" s="7">
        <f t="shared" si="97"/>
        <v>2835.2</v>
      </c>
      <c r="D830" s="7">
        <v>100</v>
      </c>
      <c r="E830" s="7">
        <v>100</v>
      </c>
      <c r="F830" s="7">
        <v>105</v>
      </c>
      <c r="G830" s="7">
        <v>380.2</v>
      </c>
      <c r="H830" s="7">
        <v>550</v>
      </c>
      <c r="I830" s="7">
        <v>600</v>
      </c>
      <c r="J830" s="7">
        <v>1000</v>
      </c>
      <c r="K830" s="10"/>
    </row>
    <row r="831" spans="1:11" ht="15">
      <c r="A831" s="8">
        <v>826</v>
      </c>
      <c r="B831" s="10" t="s">
        <v>5</v>
      </c>
      <c r="C831" s="7">
        <f t="shared" si="97"/>
        <v>0</v>
      </c>
      <c r="D831" s="7">
        <f>E831+F831+G831+H831+I831+J831+K831</f>
        <v>0</v>
      </c>
      <c r="E831" s="7">
        <f t="shared" si="89"/>
        <v>0</v>
      </c>
      <c r="F831" s="7">
        <f t="shared" si="90"/>
        <v>0</v>
      </c>
      <c r="G831" s="7">
        <f t="shared" si="92"/>
        <v>0</v>
      </c>
      <c r="H831" s="7">
        <f t="shared" si="93"/>
        <v>0</v>
      </c>
      <c r="I831" s="7">
        <f t="shared" si="94"/>
        <v>0</v>
      </c>
      <c r="J831" s="7">
        <f t="shared" si="95"/>
        <v>0</v>
      </c>
      <c r="K831" s="10"/>
    </row>
    <row r="832" spans="1:11" ht="224.25" customHeight="1">
      <c r="A832" s="8">
        <v>827</v>
      </c>
      <c r="B832" s="13" t="s">
        <v>44</v>
      </c>
      <c r="C832" s="7">
        <f t="shared" si="97"/>
        <v>4693.099999999999</v>
      </c>
      <c r="D832" s="7">
        <f aca="true" t="shared" si="98" ref="D832:J832">D834+D835+D836</f>
        <v>0</v>
      </c>
      <c r="E832" s="7">
        <f t="shared" si="98"/>
        <v>690</v>
      </c>
      <c r="F832" s="7">
        <f t="shared" si="98"/>
        <v>724.5</v>
      </c>
      <c r="G832" s="7">
        <f t="shared" si="98"/>
        <v>760.7</v>
      </c>
      <c r="H832" s="7">
        <f t="shared" si="98"/>
        <v>798.7</v>
      </c>
      <c r="I832" s="7">
        <f t="shared" si="98"/>
        <v>838.6</v>
      </c>
      <c r="J832" s="7">
        <f t="shared" si="98"/>
        <v>880.6</v>
      </c>
      <c r="K832" s="10"/>
    </row>
    <row r="833" spans="1:11" ht="13.5" customHeight="1">
      <c r="A833" s="8">
        <v>828</v>
      </c>
      <c r="B833" s="13" t="s">
        <v>2</v>
      </c>
      <c r="C833" s="7">
        <f t="shared" si="97"/>
        <v>0</v>
      </c>
      <c r="D833" s="7">
        <f>E833+F833+G833+H833+I833+J833+K833</f>
        <v>0</v>
      </c>
      <c r="E833" s="7">
        <f>F833+G833+H833+I833+J833+K833+L833</f>
        <v>0</v>
      </c>
      <c r="F833" s="7">
        <f>G833+H833+I833+J833+K833+L833+M833</f>
        <v>0</v>
      </c>
      <c r="G833" s="7">
        <f>H833+I833+J833+K833+L833+M833+N833</f>
        <v>0</v>
      </c>
      <c r="H833" s="7">
        <f>I833+J833+K833+L833+M833+N833+O833</f>
        <v>0</v>
      </c>
      <c r="I833" s="7">
        <f>J833+K833+L833+M833+N833+O833+P833</f>
        <v>0</v>
      </c>
      <c r="J833" s="7">
        <f>K833+L833+M833+N833+O833+P833+Q833</f>
        <v>0</v>
      </c>
      <c r="K833" s="10"/>
    </row>
    <row r="834" spans="1:11" ht="15">
      <c r="A834" s="8">
        <v>829</v>
      </c>
      <c r="B834" s="10" t="s">
        <v>3</v>
      </c>
      <c r="C834" s="7">
        <f t="shared" si="97"/>
        <v>0</v>
      </c>
      <c r="D834" s="7">
        <v>0</v>
      </c>
      <c r="E834" s="7">
        <f t="shared" si="89"/>
        <v>0</v>
      </c>
      <c r="F834" s="7">
        <f t="shared" si="90"/>
        <v>0</v>
      </c>
      <c r="G834" s="7">
        <f t="shared" si="92"/>
        <v>0</v>
      </c>
      <c r="H834" s="7">
        <f t="shared" si="93"/>
        <v>0</v>
      </c>
      <c r="I834" s="7">
        <f t="shared" si="94"/>
        <v>0</v>
      </c>
      <c r="J834" s="7">
        <f t="shared" si="95"/>
        <v>0</v>
      </c>
      <c r="K834" s="10"/>
    </row>
    <row r="835" spans="1:11" ht="15">
      <c r="A835" s="8">
        <v>830</v>
      </c>
      <c r="B835" s="10" t="s">
        <v>4</v>
      </c>
      <c r="C835" s="7">
        <f t="shared" si="97"/>
        <v>4693.099999999999</v>
      </c>
      <c r="D835" s="7">
        <v>0</v>
      </c>
      <c r="E835" s="7">
        <v>690</v>
      </c>
      <c r="F835" s="7">
        <v>724.5</v>
      </c>
      <c r="G835" s="7">
        <v>760.7</v>
      </c>
      <c r="H835" s="7">
        <v>798.7</v>
      </c>
      <c r="I835" s="7">
        <v>838.6</v>
      </c>
      <c r="J835" s="7">
        <v>880.6</v>
      </c>
      <c r="K835" s="10"/>
    </row>
    <row r="836" spans="1:11" ht="15">
      <c r="A836" s="8">
        <v>831</v>
      </c>
      <c r="B836" s="10" t="s">
        <v>5</v>
      </c>
      <c r="C836" s="7">
        <f t="shared" si="97"/>
        <v>0</v>
      </c>
      <c r="D836" s="7">
        <f>E836+F836+G836+H836+I836+J836+K836</f>
        <v>0</v>
      </c>
      <c r="E836" s="7">
        <f t="shared" si="89"/>
        <v>0</v>
      </c>
      <c r="F836" s="7">
        <f t="shared" si="90"/>
        <v>0</v>
      </c>
      <c r="G836" s="7">
        <f t="shared" si="92"/>
        <v>0</v>
      </c>
      <c r="H836" s="7">
        <f t="shared" si="93"/>
        <v>0</v>
      </c>
      <c r="I836" s="7">
        <f t="shared" si="94"/>
        <v>0</v>
      </c>
      <c r="J836" s="7">
        <f t="shared" si="95"/>
        <v>0</v>
      </c>
      <c r="K836" s="10"/>
    </row>
    <row r="837" spans="1:11" ht="25.5">
      <c r="A837" s="8">
        <v>832</v>
      </c>
      <c r="B837" s="13" t="s">
        <v>186</v>
      </c>
      <c r="C837" s="7">
        <f>C838+C839+C840+C841</f>
        <v>2623.3999999999996</v>
      </c>
      <c r="D837" s="7">
        <f aca="true" t="shared" si="99" ref="D837:J837">D838+D839+D840+D841</f>
        <v>152.3</v>
      </c>
      <c r="E837" s="7">
        <f t="shared" si="99"/>
        <v>1000</v>
      </c>
      <c r="F837" s="7">
        <f t="shared" si="99"/>
        <v>0</v>
      </c>
      <c r="G837" s="7">
        <f t="shared" si="99"/>
        <v>1471.1</v>
      </c>
      <c r="H837" s="7">
        <f t="shared" si="99"/>
        <v>0</v>
      </c>
      <c r="I837" s="7">
        <f t="shared" si="99"/>
        <v>0</v>
      </c>
      <c r="J837" s="7">
        <f t="shared" si="99"/>
        <v>0</v>
      </c>
      <c r="K837" s="10"/>
    </row>
    <row r="838" spans="1:11" ht="15">
      <c r="A838" s="8">
        <v>833</v>
      </c>
      <c r="B838" s="13" t="s">
        <v>2</v>
      </c>
      <c r="C838" s="7">
        <v>0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10"/>
    </row>
    <row r="839" spans="1:11" ht="15">
      <c r="A839" s="8">
        <v>834</v>
      </c>
      <c r="B839" s="10" t="s">
        <v>3</v>
      </c>
      <c r="C839" s="7">
        <f t="shared" si="97"/>
        <v>0</v>
      </c>
      <c r="D839" s="7">
        <f>E839+F839+G839+H839+I839+J839+K839</f>
        <v>0</v>
      </c>
      <c r="E839" s="7">
        <f t="shared" si="89"/>
        <v>0</v>
      </c>
      <c r="F839" s="7">
        <f t="shared" si="90"/>
        <v>0</v>
      </c>
      <c r="G839" s="7">
        <f t="shared" si="92"/>
        <v>0</v>
      </c>
      <c r="H839" s="7">
        <f t="shared" si="93"/>
        <v>0</v>
      </c>
      <c r="I839" s="7">
        <f t="shared" si="94"/>
        <v>0</v>
      </c>
      <c r="J839" s="7">
        <f t="shared" si="95"/>
        <v>0</v>
      </c>
      <c r="K839" s="10"/>
    </row>
    <row r="840" spans="1:11" ht="15">
      <c r="A840" s="8">
        <v>835</v>
      </c>
      <c r="B840" s="10" t="s">
        <v>30</v>
      </c>
      <c r="C840" s="7">
        <f>D840+E840+F840+G840+H840+I840+J840</f>
        <v>2623.3999999999996</v>
      </c>
      <c r="D840" s="7">
        <f>20.3+132</f>
        <v>152.3</v>
      </c>
      <c r="E840" s="7">
        <v>1000</v>
      </c>
      <c r="F840" s="7">
        <v>0</v>
      </c>
      <c r="G840" s="7">
        <v>1471.1</v>
      </c>
      <c r="H840" s="7">
        <v>0</v>
      </c>
      <c r="I840" s="7">
        <v>0</v>
      </c>
      <c r="J840" s="7">
        <v>0</v>
      </c>
      <c r="K840" s="10"/>
    </row>
    <row r="841" spans="1:11" ht="15">
      <c r="A841" s="8">
        <v>836</v>
      </c>
      <c r="B841" s="10" t="s">
        <v>23</v>
      </c>
      <c r="C841" s="7">
        <f t="shared" si="97"/>
        <v>0</v>
      </c>
      <c r="D841" s="7">
        <v>0</v>
      </c>
      <c r="E841" s="7">
        <v>0</v>
      </c>
      <c r="F841" s="7">
        <v>0</v>
      </c>
      <c r="G841" s="7">
        <v>0</v>
      </c>
      <c r="H841" s="7">
        <f t="shared" si="93"/>
        <v>0</v>
      </c>
      <c r="I841" s="7">
        <f t="shared" si="94"/>
        <v>0</v>
      </c>
      <c r="J841" s="7">
        <f t="shared" si="95"/>
        <v>0</v>
      </c>
      <c r="K841" s="10"/>
    </row>
    <row r="842" spans="1:11" ht="15" customHeight="1">
      <c r="A842" s="8">
        <v>837</v>
      </c>
      <c r="B842" s="63" t="s">
        <v>287</v>
      </c>
      <c r="C842" s="64"/>
      <c r="D842" s="64"/>
      <c r="E842" s="64"/>
      <c r="F842" s="64"/>
      <c r="G842" s="64"/>
      <c r="H842" s="64"/>
      <c r="I842" s="64"/>
      <c r="J842" s="64"/>
      <c r="K842" s="65"/>
    </row>
    <row r="843" spans="1:11" ht="15">
      <c r="A843" s="8">
        <v>838</v>
      </c>
      <c r="B843" s="43" t="s">
        <v>83</v>
      </c>
      <c r="C843" s="9">
        <f>D843+E843+F843+G843+H843+I843+J843</f>
        <v>24182.3</v>
      </c>
      <c r="D843" s="9">
        <f>D844+D845+D846+D847</f>
        <v>4064.3</v>
      </c>
      <c r="E843" s="9">
        <f>E844+E845+E846+E847</f>
        <v>8905</v>
      </c>
      <c r="F843" s="9">
        <f>F844+F845+F846+F847</f>
        <v>6613</v>
      </c>
      <c r="G843" s="9">
        <f>G844+G845+G846+G847</f>
        <v>1000</v>
      </c>
      <c r="H843" s="9">
        <f>H844+H845+H846+H847</f>
        <v>1200</v>
      </c>
      <c r="I843" s="9">
        <f>I844+I845+I846+I847</f>
        <v>1200</v>
      </c>
      <c r="J843" s="9">
        <f>J844+J845+J846+J847</f>
        <v>1200</v>
      </c>
      <c r="K843" s="10"/>
    </row>
    <row r="844" spans="1:11" ht="15">
      <c r="A844" s="8">
        <v>839</v>
      </c>
      <c r="B844" s="10" t="s">
        <v>2</v>
      </c>
      <c r="C844" s="7">
        <f>D844+E844+F844+G844+H844+I844+J844</f>
        <v>0</v>
      </c>
      <c r="D844" s="7">
        <f aca="true" t="shared" si="100" ref="D844:E847">E844+F844+G844+H844+I844+J844+K844</f>
        <v>0</v>
      </c>
      <c r="E844" s="7">
        <f t="shared" si="100"/>
        <v>0</v>
      </c>
      <c r="F844" s="7">
        <f>G844+H844+I844+J844+K844+L844+M844</f>
        <v>0</v>
      </c>
      <c r="G844" s="7">
        <f>H844+I844+J844+K844+L844+M844+N844</f>
        <v>0</v>
      </c>
      <c r="H844" s="7">
        <f>I844+J844+K844+L844+M844+N844+O844</f>
        <v>0</v>
      </c>
      <c r="I844" s="7">
        <f>J844+K844+L844+M844+N844+O844+P844</f>
        <v>0</v>
      </c>
      <c r="J844" s="7">
        <f>K844+L844+M844+N844+O844+P844+Q844</f>
        <v>0</v>
      </c>
      <c r="K844" s="10"/>
    </row>
    <row r="845" spans="1:11" ht="15">
      <c r="A845" s="8">
        <v>840</v>
      </c>
      <c r="B845" s="10" t="s">
        <v>3</v>
      </c>
      <c r="C845" s="7">
        <f>D845+E845+F845+G845+H845+I845+J845</f>
        <v>0</v>
      </c>
      <c r="D845" s="7">
        <f t="shared" si="100"/>
        <v>0</v>
      </c>
      <c r="E845" s="7">
        <f t="shared" si="100"/>
        <v>0</v>
      </c>
      <c r="F845" s="7">
        <f>G845+H845+I845+J845+K845+L845+M845</f>
        <v>0</v>
      </c>
      <c r="G845" s="7">
        <f>H845+I845+J845+K845+L845+M845+N845</f>
        <v>0</v>
      </c>
      <c r="H845" s="7">
        <f>I845+J845+K845+L845+M845+N845+O845</f>
        <v>0</v>
      </c>
      <c r="I845" s="7">
        <f>J845+K845+L845+M845+N845+O845+P845</f>
        <v>0</v>
      </c>
      <c r="J845" s="7">
        <f>K845+L845+M845+N845+O845+P845+Q845</f>
        <v>0</v>
      </c>
      <c r="K845" s="10"/>
    </row>
    <row r="846" spans="1:11" ht="15">
      <c r="A846" s="8">
        <v>841</v>
      </c>
      <c r="B846" s="10" t="s">
        <v>4</v>
      </c>
      <c r="C846" s="7">
        <f>D846+E846+F846+G846+H846+I846+J846</f>
        <v>24182.3</v>
      </c>
      <c r="D846" s="7">
        <f>D852</f>
        <v>4064.3</v>
      </c>
      <c r="E846" s="7">
        <f>E852+E966</f>
        <v>8905</v>
      </c>
      <c r="F846" s="7">
        <f>F852+F966</f>
        <v>6613</v>
      </c>
      <c r="G846" s="7">
        <f>G852+G966</f>
        <v>1000</v>
      </c>
      <c r="H846" s="7">
        <f>H852+H966</f>
        <v>1200</v>
      </c>
      <c r="I846" s="7">
        <f>I852+I970</f>
        <v>1200</v>
      </c>
      <c r="J846" s="7">
        <f>J852+J966</f>
        <v>1200</v>
      </c>
      <c r="K846" s="10"/>
    </row>
    <row r="847" spans="1:11" ht="15">
      <c r="A847" s="8">
        <v>842</v>
      </c>
      <c r="B847" s="10" t="s">
        <v>5</v>
      </c>
      <c r="C847" s="7">
        <f>D847+E847+F847+G847+H847+I847+J847</f>
        <v>0</v>
      </c>
      <c r="D847" s="7">
        <f t="shared" si="100"/>
        <v>0</v>
      </c>
      <c r="E847" s="7">
        <f t="shared" si="100"/>
        <v>0</v>
      </c>
      <c r="F847" s="7">
        <f>G847+H847+I847+J847+K847+L847+M847</f>
        <v>0</v>
      </c>
      <c r="G847" s="7">
        <f>H847+I847+J847+K847+L847+M847+N847</f>
        <v>0</v>
      </c>
      <c r="H847" s="7">
        <f>I847+J847+K847+L847+M847+N847+O847</f>
        <v>0</v>
      </c>
      <c r="I847" s="7">
        <f>J847+K847+L847+M847+N847+O847+P847</f>
        <v>0</v>
      </c>
      <c r="J847" s="7">
        <f>K847+L847+M847+N847+O847+P847+Q847</f>
        <v>0</v>
      </c>
      <c r="K847" s="10"/>
    </row>
    <row r="848" spans="1:11" ht="15">
      <c r="A848" s="8">
        <v>843</v>
      </c>
      <c r="B848" s="10" t="s">
        <v>8</v>
      </c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25.5">
      <c r="A849" s="8">
        <v>844</v>
      </c>
      <c r="B849" s="41" t="s">
        <v>78</v>
      </c>
      <c r="C849" s="7">
        <f>D849+E849+F849+G849+H849+I849+J849</f>
        <v>0</v>
      </c>
      <c r="D849" s="7">
        <f aca="true" t="shared" si="101" ref="D849:E853">E849+F849+G849+H849+I849+J849+K849</f>
        <v>0</v>
      </c>
      <c r="E849" s="7">
        <f t="shared" si="101"/>
        <v>0</v>
      </c>
      <c r="F849" s="7">
        <f>G849+H849+I849+J849+K849+L849+M849</f>
        <v>0</v>
      </c>
      <c r="G849" s="7">
        <f>H849+I849+J849+K849+L849+M849+N849</f>
        <v>0</v>
      </c>
      <c r="H849" s="7">
        <f>I849+J849+K849+L849+M849+N849+O849</f>
        <v>0</v>
      </c>
      <c r="I849" s="7">
        <f>J849+K849+L849+M849+N849+O849+P849</f>
        <v>0</v>
      </c>
      <c r="J849" s="7">
        <f>K849+L849+M849+N849+O849+P849+Q849</f>
        <v>0</v>
      </c>
      <c r="K849" s="10"/>
    </row>
    <row r="850" spans="1:11" ht="15">
      <c r="A850" s="8">
        <v>845</v>
      </c>
      <c r="B850" s="10" t="s">
        <v>2</v>
      </c>
      <c r="C850" s="7">
        <f>D850+E850+F850+G850+H850+I850+J850</f>
        <v>0</v>
      </c>
      <c r="D850" s="7">
        <f t="shared" si="101"/>
        <v>0</v>
      </c>
      <c r="E850" s="7">
        <f t="shared" si="101"/>
        <v>0</v>
      </c>
      <c r="F850" s="7">
        <f>G850+H850+I850+J850+K850+L850+M850</f>
        <v>0</v>
      </c>
      <c r="G850" s="7">
        <f>H850+I850+J850+K850+L850+M850+N850</f>
        <v>0</v>
      </c>
      <c r="H850" s="7">
        <f>I850+J850+K850+L850+M850+N850+O850</f>
        <v>0</v>
      </c>
      <c r="I850" s="7">
        <f>J850+K850+L850+M850+N850+O850+P850</f>
        <v>0</v>
      </c>
      <c r="J850" s="7">
        <f>K850+L850+M850+N850+O850+P850+Q850</f>
        <v>0</v>
      </c>
      <c r="K850" s="10"/>
    </row>
    <row r="851" spans="1:11" ht="15">
      <c r="A851" s="8">
        <v>846</v>
      </c>
      <c r="B851" s="10" t="s">
        <v>3</v>
      </c>
      <c r="C851" s="7">
        <f>D851+E851+F851+G851+H851+I851+J851</f>
        <v>0</v>
      </c>
      <c r="D851" s="7">
        <f t="shared" si="101"/>
        <v>0</v>
      </c>
      <c r="E851" s="7">
        <f t="shared" si="101"/>
        <v>0</v>
      </c>
      <c r="F851" s="7">
        <f>G851+H851+I851+J851+K851+L851+M851</f>
        <v>0</v>
      </c>
      <c r="G851" s="7">
        <f>H851+I851+J851+K851+L851+M851+N851</f>
        <v>0</v>
      </c>
      <c r="H851" s="7">
        <f>I851+J851+K851+L851+M851+N851+O851</f>
        <v>0</v>
      </c>
      <c r="I851" s="7">
        <f>J851+K851+L851+M851+N851+O851+P851</f>
        <v>0</v>
      </c>
      <c r="J851" s="7">
        <f>K851+L851+M851+N851+O851+P851+Q851</f>
        <v>0</v>
      </c>
      <c r="K851" s="10"/>
    </row>
    <row r="852" spans="1:11" ht="15">
      <c r="A852" s="8">
        <v>847</v>
      </c>
      <c r="B852" s="10" t="s">
        <v>4</v>
      </c>
      <c r="C852" s="7">
        <f>D852+E852+F852+G852+H852+I852+J852</f>
        <v>24182.3</v>
      </c>
      <c r="D852" s="7">
        <f>D873+D893+D946</f>
        <v>4064.3</v>
      </c>
      <c r="E852" s="7">
        <f>E863+E873+E893</f>
        <v>8905</v>
      </c>
      <c r="F852" s="7">
        <f>F863+F873</f>
        <v>6613</v>
      </c>
      <c r="G852" s="7">
        <f>G863+G873</f>
        <v>1000</v>
      </c>
      <c r="H852" s="7">
        <f>H863+H873</f>
        <v>1200</v>
      </c>
      <c r="I852" s="7">
        <f>I863+I873</f>
        <v>1200</v>
      </c>
      <c r="J852" s="7">
        <f>J863+J873</f>
        <v>1200</v>
      </c>
      <c r="K852" s="10"/>
    </row>
    <row r="853" spans="1:11" ht="15">
      <c r="A853" s="8">
        <v>848</v>
      </c>
      <c r="B853" s="10" t="s">
        <v>5</v>
      </c>
      <c r="C853" s="7">
        <f>D853+E853+F853+G853+H853+I853+J853</f>
        <v>0</v>
      </c>
      <c r="D853" s="7">
        <f t="shared" si="101"/>
        <v>0</v>
      </c>
      <c r="E853" s="7">
        <f t="shared" si="101"/>
        <v>0</v>
      </c>
      <c r="F853" s="7">
        <f>G853+H853+I853+J853+K853+L853+M853</f>
        <v>0</v>
      </c>
      <c r="G853" s="7">
        <f>H853+I853+J853+K853+L853+M853+N853</f>
        <v>0</v>
      </c>
      <c r="H853" s="7">
        <f>I853+J853+K853+L853+M853+N853+O853</f>
        <v>0</v>
      </c>
      <c r="I853" s="7">
        <f>J853+K853+L853+M853+N853+O853+P853</f>
        <v>0</v>
      </c>
      <c r="J853" s="7">
        <f>K853+L853+M853+N853+O853+P853+Q853</f>
        <v>0</v>
      </c>
      <c r="K853" s="10"/>
    </row>
    <row r="854" spans="1:11" ht="25.5">
      <c r="A854" s="8">
        <v>849</v>
      </c>
      <c r="B854" s="10" t="s">
        <v>9</v>
      </c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25.5">
      <c r="A855" s="8">
        <v>850</v>
      </c>
      <c r="B855" s="41" t="s">
        <v>81</v>
      </c>
      <c r="C855" s="7">
        <f>D855+E855+F855+G855+H855+I855+J855</f>
        <v>0</v>
      </c>
      <c r="D855" s="7">
        <f aca="true" t="shared" si="102" ref="D855:E858">E855+F855+G855+H855+I855+J855+K855</f>
        <v>0</v>
      </c>
      <c r="E855" s="7">
        <f t="shared" si="102"/>
        <v>0</v>
      </c>
      <c r="F855" s="7">
        <f>G855+H855+I855+J855+K855+L855+M855</f>
        <v>0</v>
      </c>
      <c r="G855" s="7">
        <f>H855+I855+J855+K855+L855+M855+N855</f>
        <v>0</v>
      </c>
      <c r="H855" s="7">
        <f>I855+J855+K855+L855+M855+N855+O855</f>
        <v>0</v>
      </c>
      <c r="I855" s="7">
        <f>J855+K855+L855+M855+N855+O855+P855</f>
        <v>0</v>
      </c>
      <c r="J855" s="7">
        <f>K855+L855+M855+N855+O855+P855+Q855</f>
        <v>0</v>
      </c>
      <c r="K855" s="10"/>
    </row>
    <row r="856" spans="1:11" ht="15">
      <c r="A856" s="8">
        <v>851</v>
      </c>
      <c r="B856" s="10" t="s">
        <v>3</v>
      </c>
      <c r="C856" s="7">
        <f>D856+E856+F856+G856+H856+I856+J856</f>
        <v>0</v>
      </c>
      <c r="D856" s="7">
        <f t="shared" si="102"/>
        <v>0</v>
      </c>
      <c r="E856" s="7">
        <f t="shared" si="102"/>
        <v>0</v>
      </c>
      <c r="F856" s="7">
        <f>G856+H856+I856+J856+K856+L856+M856</f>
        <v>0</v>
      </c>
      <c r="G856" s="7">
        <f>H856+I856+J856+K856+L856+M856+N856</f>
        <v>0</v>
      </c>
      <c r="H856" s="7">
        <f>I856+J856+K856+L856+M856+N856+O856</f>
        <v>0</v>
      </c>
      <c r="I856" s="7">
        <f>J856+K856+L856+M856+N856+O856+P856</f>
        <v>0</v>
      </c>
      <c r="J856" s="7">
        <f>K856+L856+M856+N856+O856+P856+Q856</f>
        <v>0</v>
      </c>
      <c r="K856" s="10"/>
    </row>
    <row r="857" spans="1:11" ht="15">
      <c r="A857" s="8">
        <v>852</v>
      </c>
      <c r="B857" s="10" t="s">
        <v>4</v>
      </c>
      <c r="C857" s="7">
        <f>D857+E857+F857+G857+H857+I857+J857</f>
        <v>0</v>
      </c>
      <c r="D857" s="7">
        <f t="shared" si="102"/>
        <v>0</v>
      </c>
      <c r="E857" s="7">
        <f t="shared" si="102"/>
        <v>0</v>
      </c>
      <c r="F857" s="7">
        <f>G857+H857+I857+J857+K857+L857+M857</f>
        <v>0</v>
      </c>
      <c r="G857" s="7">
        <f>H857+I857+J857+K857+L857+M857+N857</f>
        <v>0</v>
      </c>
      <c r="H857" s="7">
        <f>I857+J857+K857+L857+M857+N857+O857</f>
        <v>0</v>
      </c>
      <c r="I857" s="7">
        <f>J857+K857+L857+M857+N857+O857+P857</f>
        <v>0</v>
      </c>
      <c r="J857" s="7">
        <f>K857+L857+M857+N857+O857+P857+Q857</f>
        <v>0</v>
      </c>
      <c r="K857" s="10"/>
    </row>
    <row r="858" spans="1:11" ht="15">
      <c r="A858" s="8">
        <v>853</v>
      </c>
      <c r="B858" s="10" t="s">
        <v>5</v>
      </c>
      <c r="C858" s="7">
        <f>D858+E858+F858+G858+H858+I858+J858</f>
        <v>0</v>
      </c>
      <c r="D858" s="7">
        <f t="shared" si="102"/>
        <v>0</v>
      </c>
      <c r="E858" s="7">
        <f t="shared" si="102"/>
        <v>0</v>
      </c>
      <c r="F858" s="7">
        <f>G858+H858+I858+J858+K858+L858+M858</f>
        <v>0</v>
      </c>
      <c r="G858" s="7">
        <f>H858+I858+J858+K858+L858+M858+N858</f>
        <v>0</v>
      </c>
      <c r="H858" s="7">
        <f>I858+J858+K858+L858+M858+N858+O858</f>
        <v>0</v>
      </c>
      <c r="I858" s="7">
        <f>J858+K858+L858+M858+N858+O858+P858</f>
        <v>0</v>
      </c>
      <c r="J858" s="7">
        <f>K858+L858+M858+N858+O858+P858+Q858</f>
        <v>0</v>
      </c>
      <c r="K858" s="10"/>
    </row>
    <row r="859" spans="1:11" ht="15">
      <c r="A859" s="8">
        <v>854</v>
      </c>
      <c r="B859" s="41" t="s">
        <v>45</v>
      </c>
      <c r="C859" s="10"/>
      <c r="D859" s="41"/>
      <c r="E859" s="41"/>
      <c r="F859" s="41"/>
      <c r="G859" s="41"/>
      <c r="H859" s="41"/>
      <c r="I859" s="41"/>
      <c r="J859" s="41"/>
      <c r="K859" s="41"/>
    </row>
    <row r="860" spans="1:11" ht="28.5" customHeight="1">
      <c r="A860" s="8">
        <v>855</v>
      </c>
      <c r="B860" s="12" t="s">
        <v>46</v>
      </c>
      <c r="C860" s="5">
        <f>D860+E860+F860+G860+H860+I860+J860</f>
        <v>0</v>
      </c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11">
        <v>70.72</v>
      </c>
    </row>
    <row r="861" spans="1:11" ht="15">
      <c r="A861" s="8">
        <v>856</v>
      </c>
      <c r="B861" s="10" t="s">
        <v>2</v>
      </c>
      <c r="C861" s="6">
        <f aca="true" t="shared" si="103" ref="C861:C953">D861+E861+F861+G861+H861+I861+J861</f>
        <v>0</v>
      </c>
      <c r="D861" s="6">
        <f aca="true" t="shared" si="104" ref="D861:E877">E861+F861+G861+H861+I861+J861+K861</f>
        <v>0</v>
      </c>
      <c r="E861" s="6">
        <f t="shared" si="104"/>
        <v>0</v>
      </c>
      <c r="F861" s="6">
        <f aca="true" t="shared" si="105" ref="F861:F869">G861+H861+I861+J861+K861+L861+M861</f>
        <v>0</v>
      </c>
      <c r="G861" s="6">
        <f aca="true" t="shared" si="106" ref="G861:G869">H861+I861+J861+K861+L861+M861+N861</f>
        <v>0</v>
      </c>
      <c r="H861" s="6">
        <f aca="true" t="shared" si="107" ref="H861:H869">I861+J861+K861+L861+M861+N861+O861</f>
        <v>0</v>
      </c>
      <c r="I861" s="6">
        <f aca="true" t="shared" si="108" ref="I861:I869">J861+K861+L861+M861+N861+O861+P861</f>
        <v>0</v>
      </c>
      <c r="J861" s="6">
        <f aca="true" t="shared" si="109" ref="J861:J869">K861+L861+M861+N861+O861+P861+Q861</f>
        <v>0</v>
      </c>
      <c r="K861" s="10"/>
    </row>
    <row r="862" spans="1:11" ht="15">
      <c r="A862" s="8">
        <v>857</v>
      </c>
      <c r="B862" s="10" t="s">
        <v>3</v>
      </c>
      <c r="C862" s="6">
        <f t="shared" si="103"/>
        <v>0</v>
      </c>
      <c r="D862" s="6">
        <f t="shared" si="104"/>
        <v>0</v>
      </c>
      <c r="E862" s="6">
        <f t="shared" si="104"/>
        <v>0</v>
      </c>
      <c r="F862" s="6">
        <f t="shared" si="105"/>
        <v>0</v>
      </c>
      <c r="G862" s="6">
        <f t="shared" si="106"/>
        <v>0</v>
      </c>
      <c r="H862" s="6">
        <f t="shared" si="107"/>
        <v>0</v>
      </c>
      <c r="I862" s="6">
        <f t="shared" si="108"/>
        <v>0</v>
      </c>
      <c r="J862" s="6">
        <f t="shared" si="109"/>
        <v>0</v>
      </c>
      <c r="K862" s="10"/>
    </row>
    <row r="863" spans="1:11" ht="15">
      <c r="A863" s="8">
        <v>858</v>
      </c>
      <c r="B863" s="10" t="s">
        <v>4</v>
      </c>
      <c r="C863" s="6">
        <f t="shared" si="103"/>
        <v>0</v>
      </c>
      <c r="D863" s="6">
        <f t="shared" si="104"/>
        <v>0</v>
      </c>
      <c r="E863" s="6">
        <f t="shared" si="104"/>
        <v>0</v>
      </c>
      <c r="F863" s="6">
        <f t="shared" si="105"/>
        <v>0</v>
      </c>
      <c r="G863" s="6">
        <f t="shared" si="106"/>
        <v>0</v>
      </c>
      <c r="H863" s="6">
        <f t="shared" si="107"/>
        <v>0</v>
      </c>
      <c r="I863" s="6">
        <f t="shared" si="108"/>
        <v>0</v>
      </c>
      <c r="J863" s="6">
        <f t="shared" si="109"/>
        <v>0</v>
      </c>
      <c r="K863" s="10"/>
    </row>
    <row r="864" spans="1:11" ht="15">
      <c r="A864" s="8">
        <v>859</v>
      </c>
      <c r="B864" s="10" t="s">
        <v>5</v>
      </c>
      <c r="C864" s="6">
        <f t="shared" si="103"/>
        <v>0</v>
      </c>
      <c r="D864" s="6">
        <f t="shared" si="104"/>
        <v>0</v>
      </c>
      <c r="E864" s="6">
        <f t="shared" si="104"/>
        <v>0</v>
      </c>
      <c r="F864" s="6">
        <f t="shared" si="105"/>
        <v>0</v>
      </c>
      <c r="G864" s="6">
        <f t="shared" si="106"/>
        <v>0</v>
      </c>
      <c r="H864" s="6">
        <f t="shared" si="107"/>
        <v>0</v>
      </c>
      <c r="I864" s="6">
        <f t="shared" si="108"/>
        <v>0</v>
      </c>
      <c r="J864" s="6">
        <f t="shared" si="109"/>
        <v>0</v>
      </c>
      <c r="K864" s="10"/>
    </row>
    <row r="865" spans="1:11" ht="25.5">
      <c r="A865" s="8">
        <v>860</v>
      </c>
      <c r="B865" s="13" t="s">
        <v>208</v>
      </c>
      <c r="C865" s="6">
        <f t="shared" si="103"/>
        <v>0</v>
      </c>
      <c r="D865" s="6">
        <f t="shared" si="104"/>
        <v>0</v>
      </c>
      <c r="E865" s="6">
        <f t="shared" si="104"/>
        <v>0</v>
      </c>
      <c r="F865" s="6">
        <f t="shared" si="105"/>
        <v>0</v>
      </c>
      <c r="G865" s="6">
        <f t="shared" si="106"/>
        <v>0</v>
      </c>
      <c r="H865" s="6">
        <f t="shared" si="107"/>
        <v>0</v>
      </c>
      <c r="I865" s="6">
        <f t="shared" si="108"/>
        <v>0</v>
      </c>
      <c r="J865" s="6">
        <f t="shared" si="109"/>
        <v>0</v>
      </c>
      <c r="K865" s="10"/>
    </row>
    <row r="866" spans="1:11" ht="15">
      <c r="A866" s="8">
        <v>861</v>
      </c>
      <c r="B866" s="13" t="s">
        <v>2</v>
      </c>
      <c r="C866" s="7">
        <f t="shared" si="103"/>
        <v>0</v>
      </c>
      <c r="D866" s="7">
        <f t="shared" si="104"/>
        <v>0</v>
      </c>
      <c r="E866" s="7">
        <f t="shared" si="104"/>
        <v>0</v>
      </c>
      <c r="F866" s="7">
        <f t="shared" si="105"/>
        <v>0</v>
      </c>
      <c r="G866" s="7">
        <f t="shared" si="106"/>
        <v>0</v>
      </c>
      <c r="H866" s="7">
        <f t="shared" si="107"/>
        <v>0</v>
      </c>
      <c r="I866" s="7">
        <f t="shared" si="108"/>
        <v>0</v>
      </c>
      <c r="J866" s="7">
        <f t="shared" si="109"/>
        <v>0</v>
      </c>
      <c r="K866" s="10"/>
    </row>
    <row r="867" spans="1:11" ht="15">
      <c r="A867" s="8">
        <v>862</v>
      </c>
      <c r="B867" s="10" t="s">
        <v>3</v>
      </c>
      <c r="C867" s="6">
        <f t="shared" si="103"/>
        <v>0</v>
      </c>
      <c r="D867" s="6">
        <f t="shared" si="104"/>
        <v>0</v>
      </c>
      <c r="E867" s="6">
        <f t="shared" si="104"/>
        <v>0</v>
      </c>
      <c r="F867" s="6">
        <f t="shared" si="105"/>
        <v>0</v>
      </c>
      <c r="G867" s="6">
        <f t="shared" si="106"/>
        <v>0</v>
      </c>
      <c r="H867" s="6">
        <f t="shared" si="107"/>
        <v>0</v>
      </c>
      <c r="I867" s="6">
        <f t="shared" si="108"/>
        <v>0</v>
      </c>
      <c r="J867" s="6">
        <f t="shared" si="109"/>
        <v>0</v>
      </c>
      <c r="K867" s="10"/>
    </row>
    <row r="868" spans="1:11" ht="15">
      <c r="A868" s="8">
        <v>863</v>
      </c>
      <c r="B868" s="10" t="s">
        <v>4</v>
      </c>
      <c r="C868" s="6">
        <f t="shared" si="103"/>
        <v>0</v>
      </c>
      <c r="D868" s="6">
        <f t="shared" si="104"/>
        <v>0</v>
      </c>
      <c r="E868" s="6">
        <f t="shared" si="104"/>
        <v>0</v>
      </c>
      <c r="F868" s="6">
        <f t="shared" si="105"/>
        <v>0</v>
      </c>
      <c r="G868" s="6">
        <f t="shared" si="106"/>
        <v>0</v>
      </c>
      <c r="H868" s="6">
        <f t="shared" si="107"/>
        <v>0</v>
      </c>
      <c r="I868" s="6">
        <f t="shared" si="108"/>
        <v>0</v>
      </c>
      <c r="J868" s="6">
        <f t="shared" si="109"/>
        <v>0</v>
      </c>
      <c r="K868" s="10"/>
    </row>
    <row r="869" spans="1:11" ht="15">
      <c r="A869" s="8">
        <v>864</v>
      </c>
      <c r="B869" s="10" t="s">
        <v>23</v>
      </c>
      <c r="C869" s="6">
        <f t="shared" si="103"/>
        <v>0</v>
      </c>
      <c r="D869" s="6">
        <f t="shared" si="104"/>
        <v>0</v>
      </c>
      <c r="E869" s="6">
        <f t="shared" si="104"/>
        <v>0</v>
      </c>
      <c r="F869" s="6">
        <f t="shared" si="105"/>
        <v>0</v>
      </c>
      <c r="G869" s="6">
        <f t="shared" si="106"/>
        <v>0</v>
      </c>
      <c r="H869" s="6">
        <f t="shared" si="107"/>
        <v>0</v>
      </c>
      <c r="I869" s="6">
        <f t="shared" si="108"/>
        <v>0</v>
      </c>
      <c r="J869" s="6">
        <f t="shared" si="109"/>
        <v>0</v>
      </c>
      <c r="K869" s="10"/>
    </row>
    <row r="870" spans="1:11" ht="33.75" customHeight="1">
      <c r="A870" s="8">
        <v>865</v>
      </c>
      <c r="B870" s="12" t="s">
        <v>47</v>
      </c>
      <c r="C870" s="5">
        <f t="shared" si="103"/>
        <v>16213</v>
      </c>
      <c r="D870" s="5">
        <f>D872+D873+D874</f>
        <v>0</v>
      </c>
      <c r="E870" s="5">
        <f>E872+E873+E874</f>
        <v>5000</v>
      </c>
      <c r="F870" s="5">
        <f>F872+F873+F874</f>
        <v>6613</v>
      </c>
      <c r="G870" s="5">
        <f>G872+G873+G874</f>
        <v>1000</v>
      </c>
      <c r="H870" s="5">
        <f>H872+H873+H874</f>
        <v>1200</v>
      </c>
      <c r="I870" s="5">
        <f>I872+I873+I874</f>
        <v>1200</v>
      </c>
      <c r="J870" s="5">
        <f>J872+J873+J874</f>
        <v>1200</v>
      </c>
      <c r="K870" s="11">
        <v>67.68</v>
      </c>
    </row>
    <row r="871" spans="1:11" ht="14.25" customHeight="1">
      <c r="A871" s="8">
        <v>866</v>
      </c>
      <c r="B871" s="10" t="s">
        <v>2</v>
      </c>
      <c r="C871" s="7">
        <f t="shared" si="103"/>
        <v>0</v>
      </c>
      <c r="D871" s="7">
        <f>E871+F871+G871+H871+I871+J871+K871</f>
        <v>0</v>
      </c>
      <c r="E871" s="7">
        <f>F871+G871+H871+I871+J871+K871+L871</f>
        <v>0</v>
      </c>
      <c r="F871" s="7">
        <f>G871+H871+I871+J871+K871+L871+M871</f>
        <v>0</v>
      </c>
      <c r="G871" s="7">
        <f>H871+I871+J871+K871+L871+M871+N871</f>
        <v>0</v>
      </c>
      <c r="H871" s="7">
        <f>I871+J871+K871+L871+M871+N871+O871</f>
        <v>0</v>
      </c>
      <c r="I871" s="7">
        <f>J871+K871+L871+M871+N871+O871+P871</f>
        <v>0</v>
      </c>
      <c r="J871" s="7">
        <f>K871+L871+M871+N871+O871+P871+Q871</f>
        <v>0</v>
      </c>
      <c r="K871" s="10"/>
    </row>
    <row r="872" spans="1:11" ht="15">
      <c r="A872" s="8">
        <v>867</v>
      </c>
      <c r="B872" s="10" t="s">
        <v>3</v>
      </c>
      <c r="C872" s="6">
        <f t="shared" si="103"/>
        <v>0</v>
      </c>
      <c r="D872" s="6">
        <f t="shared" si="104"/>
        <v>0</v>
      </c>
      <c r="E872" s="6">
        <f t="shared" si="104"/>
        <v>0</v>
      </c>
      <c r="F872" s="6">
        <f>G872+H872+I872+J872+K872+L872+M872</f>
        <v>0</v>
      </c>
      <c r="G872" s="6">
        <f>H872+I872+J872+K872+L872+M872+N872</f>
        <v>0</v>
      </c>
      <c r="H872" s="6">
        <f>I872+J872+K872+L872+M872+N872+O872</f>
        <v>0</v>
      </c>
      <c r="I872" s="6">
        <f>J872+K872+L872+M872+N872+O872+P872</f>
        <v>0</v>
      </c>
      <c r="J872" s="6">
        <f>K872+L872+M872+N872+O872+P872+Q872</f>
        <v>0</v>
      </c>
      <c r="K872" s="10"/>
    </row>
    <row r="873" spans="1:11" ht="15">
      <c r="A873" s="8">
        <v>868</v>
      </c>
      <c r="B873" s="10" t="s">
        <v>4</v>
      </c>
      <c r="C873" s="6">
        <f t="shared" si="103"/>
        <v>16213</v>
      </c>
      <c r="D873" s="6">
        <f>D878+D883+D888</f>
        <v>0</v>
      </c>
      <c r="E873" s="6">
        <f>E878+E883+E888</f>
        <v>5000</v>
      </c>
      <c r="F873" s="6">
        <v>6613</v>
      </c>
      <c r="G873" s="6">
        <f>G878+G883+G888</f>
        <v>1000</v>
      </c>
      <c r="H873" s="6">
        <f>H878+H883+H888</f>
        <v>1200</v>
      </c>
      <c r="I873" s="6">
        <f>I878+I883+I888</f>
        <v>1200</v>
      </c>
      <c r="J873" s="6">
        <f>J878+J883+J888</f>
        <v>1200</v>
      </c>
      <c r="K873" s="10"/>
    </row>
    <row r="874" spans="1:11" ht="15">
      <c r="A874" s="8">
        <v>869</v>
      </c>
      <c r="B874" s="10" t="s">
        <v>5</v>
      </c>
      <c r="C874" s="6">
        <f t="shared" si="103"/>
        <v>0</v>
      </c>
      <c r="D874" s="6">
        <f t="shared" si="104"/>
        <v>0</v>
      </c>
      <c r="E874" s="6">
        <f t="shared" si="104"/>
        <v>0</v>
      </c>
      <c r="F874" s="6">
        <f>G874+H874+I874+J874+K874+L874+M874</f>
        <v>0</v>
      </c>
      <c r="G874" s="6">
        <f>H874+I874+J874+K874+L874+M874+N874</f>
        <v>0</v>
      </c>
      <c r="H874" s="6">
        <f>I874+J874+K874+L874+M874+N874+O874</f>
        <v>0</v>
      </c>
      <c r="I874" s="6">
        <f>J874+K874+L874+M874+N874+O874+P874</f>
        <v>0</v>
      </c>
      <c r="J874" s="6">
        <f>K874+L874+M874+N874+O874+P874+Q874</f>
        <v>0</v>
      </c>
      <c r="K874" s="10"/>
    </row>
    <row r="875" spans="1:11" ht="25.5">
      <c r="A875" s="8">
        <v>870</v>
      </c>
      <c r="B875" s="13" t="s">
        <v>250</v>
      </c>
      <c r="C875" s="6">
        <f t="shared" si="103"/>
        <v>4600</v>
      </c>
      <c r="D875" s="6">
        <f>D877+D878+D879</f>
        <v>0</v>
      </c>
      <c r="E875" s="6">
        <f>E877+E878+E879</f>
        <v>0</v>
      </c>
      <c r="F875" s="6">
        <f>F877+F878+F879</f>
        <v>0</v>
      </c>
      <c r="G875" s="6">
        <f>G877+G878+G879</f>
        <v>1000</v>
      </c>
      <c r="H875" s="6">
        <f>H877+H878+H879</f>
        <v>1200</v>
      </c>
      <c r="I875" s="6">
        <f>I877+I878+I879</f>
        <v>1200</v>
      </c>
      <c r="J875" s="6">
        <f>J877+J878+J879</f>
        <v>1200</v>
      </c>
      <c r="K875" s="10"/>
    </row>
    <row r="876" spans="1:11" ht="15">
      <c r="A876" s="8">
        <v>871</v>
      </c>
      <c r="B876" s="13" t="s">
        <v>2</v>
      </c>
      <c r="C876" s="6">
        <f>D876+E876+F876+G876+H876+I876+J876</f>
        <v>0</v>
      </c>
      <c r="D876" s="6">
        <f>E876+F876+G876+H876+I876+J876+K876</f>
        <v>0</v>
      </c>
      <c r="E876" s="6">
        <f>F876+G876+H876+I876+J876+K876+L876</f>
        <v>0</v>
      </c>
      <c r="F876" s="6">
        <f>G876+H876+I876+J876+K876+L876+M876</f>
        <v>0</v>
      </c>
      <c r="G876" s="6">
        <f>H876+I876+J876+K876+L876+M876+N876</f>
        <v>0</v>
      </c>
      <c r="H876" s="6">
        <f>I876+J876+K876+L876+M876+N876+O876</f>
        <v>0</v>
      </c>
      <c r="I876" s="6">
        <f>J876+K876+L876+M876+N876+O876+P876</f>
        <v>0</v>
      </c>
      <c r="J876" s="6">
        <f>K876+L876+M876+N876+O876+P876+Q876</f>
        <v>0</v>
      </c>
      <c r="K876" s="10"/>
    </row>
    <row r="877" spans="1:11" ht="15">
      <c r="A877" s="8">
        <v>872</v>
      </c>
      <c r="B877" s="10" t="s">
        <v>3</v>
      </c>
      <c r="C877" s="6">
        <f t="shared" si="103"/>
        <v>0</v>
      </c>
      <c r="D877" s="6">
        <f t="shared" si="104"/>
        <v>0</v>
      </c>
      <c r="E877" s="6">
        <f t="shared" si="104"/>
        <v>0</v>
      </c>
      <c r="F877" s="6">
        <f>G877+H877+I877+J877+K877+L877+M877</f>
        <v>0</v>
      </c>
      <c r="G877" s="6">
        <f>H877+I877+J877+K877+L877+M877+N877</f>
        <v>0</v>
      </c>
      <c r="H877" s="6">
        <f>I877+J877+K877+L877+M877+N877+O877</f>
        <v>0</v>
      </c>
      <c r="I877" s="6">
        <f>J877+K877+L877+M877+N877+O877+P877</f>
        <v>0</v>
      </c>
      <c r="J877" s="6">
        <f>K877+L877+M877+N877+O877+P877+Q877</f>
        <v>0</v>
      </c>
      <c r="K877" s="10"/>
    </row>
    <row r="878" spans="1:11" ht="15">
      <c r="A878" s="8">
        <v>873</v>
      </c>
      <c r="B878" s="10" t="s">
        <v>4</v>
      </c>
      <c r="C878" s="6">
        <f t="shared" si="103"/>
        <v>4600</v>
      </c>
      <c r="D878" s="6">
        <v>0</v>
      </c>
      <c r="E878" s="6">
        <v>0</v>
      </c>
      <c r="F878" s="6">
        <v>0</v>
      </c>
      <c r="G878" s="6">
        <v>1000</v>
      </c>
      <c r="H878" s="6">
        <v>1200</v>
      </c>
      <c r="I878" s="6">
        <v>1200</v>
      </c>
      <c r="J878" s="6">
        <v>1200</v>
      </c>
      <c r="K878" s="10"/>
    </row>
    <row r="879" spans="1:11" ht="15">
      <c r="A879" s="8">
        <v>874</v>
      </c>
      <c r="B879" s="10" t="s">
        <v>23</v>
      </c>
      <c r="C879" s="6">
        <f t="shared" si="103"/>
        <v>0</v>
      </c>
      <c r="D879" s="6">
        <f aca="true" t="shared" si="110" ref="D879:D950">E879+F879+G879+H879+I879+J879+K879</f>
        <v>0</v>
      </c>
      <c r="E879" s="6">
        <f aca="true" t="shared" si="111" ref="E879:E957">F879+G879+H879+I879+J879+K879+L879</f>
        <v>0</v>
      </c>
      <c r="F879" s="6">
        <f aca="true" t="shared" si="112" ref="F879:F889">G879+H879+I879+J879+K879+L879+M879</f>
        <v>0</v>
      </c>
      <c r="G879" s="6">
        <f aca="true" t="shared" si="113" ref="G879:G889">H879+I879+J879+K879+L879+M879+N879</f>
        <v>0</v>
      </c>
      <c r="H879" s="6">
        <f aca="true" t="shared" si="114" ref="H879:H889">I879+J879+K879+L879+M879+N879+O879</f>
        <v>0</v>
      </c>
      <c r="I879" s="6">
        <f aca="true" t="shared" si="115" ref="I879:I889">J879+K879+L879+M879+N879+O879+P879</f>
        <v>0</v>
      </c>
      <c r="J879" s="6">
        <f aca="true" t="shared" si="116" ref="J879:J889">K879+L879+M879+N879+O879+P879+Q879</f>
        <v>0</v>
      </c>
      <c r="K879" s="10"/>
    </row>
    <row r="880" spans="1:11" ht="38.25">
      <c r="A880" s="8">
        <v>875</v>
      </c>
      <c r="B880" s="13" t="s">
        <v>251</v>
      </c>
      <c r="C880" s="6">
        <f t="shared" si="103"/>
        <v>0</v>
      </c>
      <c r="D880" s="6">
        <f t="shared" si="110"/>
        <v>0</v>
      </c>
      <c r="E880" s="6">
        <f t="shared" si="111"/>
        <v>0</v>
      </c>
      <c r="F880" s="6">
        <f t="shared" si="112"/>
        <v>0</v>
      </c>
      <c r="G880" s="6">
        <f t="shared" si="113"/>
        <v>0</v>
      </c>
      <c r="H880" s="6">
        <f t="shared" si="114"/>
        <v>0</v>
      </c>
      <c r="I880" s="6">
        <f t="shared" si="115"/>
        <v>0</v>
      </c>
      <c r="J880" s="6">
        <f t="shared" si="116"/>
        <v>0</v>
      </c>
      <c r="K880" s="10"/>
    </row>
    <row r="881" spans="1:11" ht="15">
      <c r="A881" s="8">
        <v>876</v>
      </c>
      <c r="B881" s="13" t="s">
        <v>2</v>
      </c>
      <c r="C881" s="6">
        <f>D881+E881+F881+G881+H881+I881+J881</f>
        <v>0</v>
      </c>
      <c r="D881" s="6">
        <f t="shared" si="110"/>
        <v>0</v>
      </c>
      <c r="E881" s="6">
        <f t="shared" si="111"/>
        <v>0</v>
      </c>
      <c r="F881" s="6">
        <f t="shared" si="112"/>
        <v>0</v>
      </c>
      <c r="G881" s="6">
        <f t="shared" si="113"/>
        <v>0</v>
      </c>
      <c r="H881" s="6">
        <f t="shared" si="114"/>
        <v>0</v>
      </c>
      <c r="I881" s="6">
        <f t="shared" si="115"/>
        <v>0</v>
      </c>
      <c r="J881" s="6">
        <f t="shared" si="116"/>
        <v>0</v>
      </c>
      <c r="K881" s="10"/>
    </row>
    <row r="882" spans="1:11" ht="15">
      <c r="A882" s="8">
        <v>877</v>
      </c>
      <c r="B882" s="10" t="s">
        <v>3</v>
      </c>
      <c r="C882" s="6">
        <f t="shared" si="103"/>
        <v>0</v>
      </c>
      <c r="D882" s="6">
        <f t="shared" si="110"/>
        <v>0</v>
      </c>
      <c r="E882" s="6">
        <f t="shared" si="111"/>
        <v>0</v>
      </c>
      <c r="F882" s="6">
        <f t="shared" si="112"/>
        <v>0</v>
      </c>
      <c r="G882" s="6">
        <f t="shared" si="113"/>
        <v>0</v>
      </c>
      <c r="H882" s="6">
        <f t="shared" si="114"/>
        <v>0</v>
      </c>
      <c r="I882" s="6">
        <f t="shared" si="115"/>
        <v>0</v>
      </c>
      <c r="J882" s="6">
        <f t="shared" si="116"/>
        <v>0</v>
      </c>
      <c r="K882" s="10"/>
    </row>
    <row r="883" spans="1:11" ht="15">
      <c r="A883" s="8">
        <v>878</v>
      </c>
      <c r="B883" s="10" t="s">
        <v>4</v>
      </c>
      <c r="C883" s="6">
        <f t="shared" si="103"/>
        <v>0</v>
      </c>
      <c r="D883" s="6">
        <f t="shared" si="110"/>
        <v>0</v>
      </c>
      <c r="E883" s="6">
        <f t="shared" si="111"/>
        <v>0</v>
      </c>
      <c r="F883" s="6">
        <f t="shared" si="112"/>
        <v>0</v>
      </c>
      <c r="G883" s="6">
        <f t="shared" si="113"/>
        <v>0</v>
      </c>
      <c r="H883" s="6">
        <f t="shared" si="114"/>
        <v>0</v>
      </c>
      <c r="I883" s="6">
        <f t="shared" si="115"/>
        <v>0</v>
      </c>
      <c r="J883" s="6">
        <f t="shared" si="116"/>
        <v>0</v>
      </c>
      <c r="K883" s="10"/>
    </row>
    <row r="884" spans="1:11" ht="15">
      <c r="A884" s="8">
        <v>879</v>
      </c>
      <c r="B884" s="10" t="s">
        <v>23</v>
      </c>
      <c r="C884" s="6">
        <f t="shared" si="103"/>
        <v>0</v>
      </c>
      <c r="D884" s="6">
        <f t="shared" si="110"/>
        <v>0</v>
      </c>
      <c r="E884" s="6">
        <f t="shared" si="111"/>
        <v>0</v>
      </c>
      <c r="F884" s="6">
        <f t="shared" si="112"/>
        <v>0</v>
      </c>
      <c r="G884" s="6">
        <f t="shared" si="113"/>
        <v>0</v>
      </c>
      <c r="H884" s="6">
        <f t="shared" si="114"/>
        <v>0</v>
      </c>
      <c r="I884" s="6">
        <f t="shared" si="115"/>
        <v>0</v>
      </c>
      <c r="J884" s="6">
        <f t="shared" si="116"/>
        <v>0</v>
      </c>
      <c r="K884" s="10"/>
    </row>
    <row r="885" spans="1:11" ht="15">
      <c r="A885" s="8">
        <v>880</v>
      </c>
      <c r="B885" s="13" t="s">
        <v>216</v>
      </c>
      <c r="C885" s="6">
        <f t="shared" si="103"/>
        <v>11613</v>
      </c>
      <c r="D885" s="6">
        <v>0</v>
      </c>
      <c r="E885" s="6">
        <f>E886+E887+E888+E889</f>
        <v>5000</v>
      </c>
      <c r="F885" s="6">
        <f>F886+F887+F888+F889</f>
        <v>6613</v>
      </c>
      <c r="G885" s="6">
        <f t="shared" si="113"/>
        <v>0</v>
      </c>
      <c r="H885" s="6">
        <f t="shared" si="114"/>
        <v>0</v>
      </c>
      <c r="I885" s="6">
        <f t="shared" si="115"/>
        <v>0</v>
      </c>
      <c r="J885" s="6">
        <f t="shared" si="116"/>
        <v>0</v>
      </c>
      <c r="K885" s="10"/>
    </row>
    <row r="886" spans="1:11" ht="15">
      <c r="A886" s="8">
        <v>881</v>
      </c>
      <c r="B886" s="13" t="s">
        <v>2</v>
      </c>
      <c r="C886" s="6">
        <f>D886+E886+F886+G886+H886+I886+J886</f>
        <v>0</v>
      </c>
      <c r="D886" s="6">
        <f t="shared" si="110"/>
        <v>0</v>
      </c>
      <c r="E886" s="6">
        <f t="shared" si="111"/>
        <v>0</v>
      </c>
      <c r="F886" s="6">
        <f t="shared" si="112"/>
        <v>0</v>
      </c>
      <c r="G886" s="6">
        <f t="shared" si="113"/>
        <v>0</v>
      </c>
      <c r="H886" s="6">
        <f t="shared" si="114"/>
        <v>0</v>
      </c>
      <c r="I886" s="6">
        <f t="shared" si="115"/>
        <v>0</v>
      </c>
      <c r="J886" s="6">
        <f t="shared" si="116"/>
        <v>0</v>
      </c>
      <c r="K886" s="10"/>
    </row>
    <row r="887" spans="1:11" ht="15">
      <c r="A887" s="8">
        <v>882</v>
      </c>
      <c r="B887" s="10" t="s">
        <v>3</v>
      </c>
      <c r="C887" s="6">
        <f t="shared" si="103"/>
        <v>0</v>
      </c>
      <c r="D887" s="6">
        <f t="shared" si="110"/>
        <v>0</v>
      </c>
      <c r="E887" s="6">
        <f t="shared" si="111"/>
        <v>0</v>
      </c>
      <c r="F887" s="6">
        <f t="shared" si="112"/>
        <v>0</v>
      </c>
      <c r="G887" s="6">
        <f t="shared" si="113"/>
        <v>0</v>
      </c>
      <c r="H887" s="6">
        <f t="shared" si="114"/>
        <v>0</v>
      </c>
      <c r="I887" s="6">
        <f t="shared" si="115"/>
        <v>0</v>
      </c>
      <c r="J887" s="6">
        <f t="shared" si="116"/>
        <v>0</v>
      </c>
      <c r="K887" s="10"/>
    </row>
    <row r="888" spans="1:11" ht="15">
      <c r="A888" s="8">
        <v>883</v>
      </c>
      <c r="B888" s="10" t="s">
        <v>4</v>
      </c>
      <c r="C888" s="6">
        <f t="shared" si="103"/>
        <v>11613</v>
      </c>
      <c r="D888" s="6">
        <v>0</v>
      </c>
      <c r="E888" s="6">
        <v>5000</v>
      </c>
      <c r="F888" s="6">
        <v>6613</v>
      </c>
      <c r="G888" s="6">
        <f t="shared" si="113"/>
        <v>0</v>
      </c>
      <c r="H888" s="6">
        <f t="shared" si="114"/>
        <v>0</v>
      </c>
      <c r="I888" s="6">
        <f t="shared" si="115"/>
        <v>0</v>
      </c>
      <c r="J888" s="6">
        <f t="shared" si="116"/>
        <v>0</v>
      </c>
      <c r="K888" s="10"/>
    </row>
    <row r="889" spans="1:11" ht="15">
      <c r="A889" s="8">
        <v>884</v>
      </c>
      <c r="B889" s="10" t="s">
        <v>23</v>
      </c>
      <c r="C889" s="6">
        <f t="shared" si="103"/>
        <v>0</v>
      </c>
      <c r="D889" s="6">
        <f t="shared" si="110"/>
        <v>0</v>
      </c>
      <c r="E889" s="6">
        <f t="shared" si="111"/>
        <v>0</v>
      </c>
      <c r="F889" s="6">
        <f t="shared" si="112"/>
        <v>0</v>
      </c>
      <c r="G889" s="6">
        <f t="shared" si="113"/>
        <v>0</v>
      </c>
      <c r="H889" s="6">
        <f t="shared" si="114"/>
        <v>0</v>
      </c>
      <c r="I889" s="6">
        <f t="shared" si="115"/>
        <v>0</v>
      </c>
      <c r="J889" s="6">
        <f t="shared" si="116"/>
        <v>0</v>
      </c>
      <c r="K889" s="10"/>
    </row>
    <row r="890" spans="1:11" ht="27">
      <c r="A890" s="8">
        <v>885</v>
      </c>
      <c r="B890" s="12" t="s">
        <v>48</v>
      </c>
      <c r="C890" s="5">
        <f t="shared" si="103"/>
        <v>4370.1</v>
      </c>
      <c r="D890" s="5">
        <f>D891+D892+D893+D894</f>
        <v>465.1</v>
      </c>
      <c r="E890" s="5">
        <f>E891+E892+E893+E894</f>
        <v>3905</v>
      </c>
      <c r="F890" s="5">
        <f aca="true" t="shared" si="117" ref="F890:F957">G890+H890+I890+J890+K890+L890+M890</f>
        <v>0</v>
      </c>
      <c r="G890" s="5">
        <f aca="true" t="shared" si="118" ref="G890:G957">H890+I890+J890+K890+L890+M890+N890</f>
        <v>0</v>
      </c>
      <c r="H890" s="5">
        <f aca="true" t="shared" si="119" ref="H890:H957">I890+J890+K890+L890+M890+N890+O890</f>
        <v>0</v>
      </c>
      <c r="I890" s="5">
        <f aca="true" t="shared" si="120" ref="I890:I957">J890+K890+L890+M890+N890+O890+P890</f>
        <v>0</v>
      </c>
      <c r="J890" s="5">
        <f aca="true" t="shared" si="121" ref="J890:J957">K890+L890+M890+N890+O890+P890+Q890</f>
        <v>0</v>
      </c>
      <c r="K890" s="11"/>
    </row>
    <row r="891" spans="1:11" ht="15">
      <c r="A891" s="8">
        <v>886</v>
      </c>
      <c r="B891" s="12" t="s">
        <v>2</v>
      </c>
      <c r="C891" s="6">
        <f>D891+E891+F891+G891+H891+I891+J891</f>
        <v>0</v>
      </c>
      <c r="D891" s="6">
        <f t="shared" si="110"/>
        <v>0</v>
      </c>
      <c r="E891" s="6">
        <f t="shared" si="111"/>
        <v>0</v>
      </c>
      <c r="F891" s="6">
        <f t="shared" si="117"/>
        <v>0</v>
      </c>
      <c r="G891" s="6">
        <f t="shared" si="118"/>
        <v>0</v>
      </c>
      <c r="H891" s="6">
        <f t="shared" si="119"/>
        <v>0</v>
      </c>
      <c r="I891" s="6">
        <f t="shared" si="120"/>
        <v>0</v>
      </c>
      <c r="J891" s="6">
        <f t="shared" si="121"/>
        <v>0</v>
      </c>
      <c r="K891" s="10"/>
    </row>
    <row r="892" spans="1:11" ht="15">
      <c r="A892" s="8">
        <v>887</v>
      </c>
      <c r="B892" s="10" t="s">
        <v>3</v>
      </c>
      <c r="C892" s="6">
        <f t="shared" si="103"/>
        <v>0</v>
      </c>
      <c r="D892" s="6">
        <f t="shared" si="110"/>
        <v>0</v>
      </c>
      <c r="E892" s="6">
        <f t="shared" si="111"/>
        <v>0</v>
      </c>
      <c r="F892" s="6">
        <f t="shared" si="117"/>
        <v>0</v>
      </c>
      <c r="G892" s="6">
        <f t="shared" si="118"/>
        <v>0</v>
      </c>
      <c r="H892" s="6">
        <f t="shared" si="119"/>
        <v>0</v>
      </c>
      <c r="I892" s="6">
        <f t="shared" si="120"/>
        <v>0</v>
      </c>
      <c r="J892" s="6">
        <f t="shared" si="121"/>
        <v>0</v>
      </c>
      <c r="K892" s="10"/>
    </row>
    <row r="893" spans="1:11" ht="15">
      <c r="A893" s="8">
        <v>888</v>
      </c>
      <c r="B893" s="10" t="s">
        <v>4</v>
      </c>
      <c r="C893" s="6">
        <f t="shared" si="103"/>
        <v>4370.1</v>
      </c>
      <c r="D893" s="6">
        <f>D898+D903+D908+D913+D918+D923+D928+D937+D933+D941</f>
        <v>465.1</v>
      </c>
      <c r="E893" s="6">
        <f>E898+E903+E908+E913+E918+E923+E928+E933+E937+E941</f>
        <v>3905</v>
      </c>
      <c r="F893" s="6">
        <f t="shared" si="117"/>
        <v>0</v>
      </c>
      <c r="G893" s="6">
        <f t="shared" si="118"/>
        <v>0</v>
      </c>
      <c r="H893" s="6">
        <f t="shared" si="119"/>
        <v>0</v>
      </c>
      <c r="I893" s="6">
        <f t="shared" si="120"/>
        <v>0</v>
      </c>
      <c r="J893" s="6">
        <f t="shared" si="121"/>
        <v>0</v>
      </c>
      <c r="K893" s="10"/>
    </row>
    <row r="894" spans="1:11" ht="15">
      <c r="A894" s="8">
        <v>889</v>
      </c>
      <c r="B894" s="10" t="s">
        <v>5</v>
      </c>
      <c r="C894" s="6">
        <f t="shared" si="103"/>
        <v>0</v>
      </c>
      <c r="D894" s="6">
        <f t="shared" si="110"/>
        <v>0</v>
      </c>
      <c r="E894" s="6">
        <f t="shared" si="111"/>
        <v>0</v>
      </c>
      <c r="F894" s="6">
        <f t="shared" si="117"/>
        <v>0</v>
      </c>
      <c r="G894" s="6">
        <f t="shared" si="118"/>
        <v>0</v>
      </c>
      <c r="H894" s="6">
        <f t="shared" si="119"/>
        <v>0</v>
      </c>
      <c r="I894" s="6">
        <f t="shared" si="120"/>
        <v>0</v>
      </c>
      <c r="J894" s="6">
        <f t="shared" si="121"/>
        <v>0</v>
      </c>
      <c r="K894" s="10"/>
    </row>
    <row r="895" spans="1:11" ht="51">
      <c r="A895" s="8">
        <v>890</v>
      </c>
      <c r="B895" s="13" t="s">
        <v>252</v>
      </c>
      <c r="C895" s="6">
        <f t="shared" si="103"/>
        <v>0</v>
      </c>
      <c r="D895" s="6">
        <f t="shared" si="110"/>
        <v>0</v>
      </c>
      <c r="E895" s="6">
        <f t="shared" si="111"/>
        <v>0</v>
      </c>
      <c r="F895" s="6">
        <f t="shared" si="117"/>
        <v>0</v>
      </c>
      <c r="G895" s="6">
        <f t="shared" si="118"/>
        <v>0</v>
      </c>
      <c r="H895" s="6">
        <f t="shared" si="119"/>
        <v>0</v>
      </c>
      <c r="I895" s="6">
        <f t="shared" si="120"/>
        <v>0</v>
      </c>
      <c r="J895" s="6">
        <f t="shared" si="121"/>
        <v>0</v>
      </c>
      <c r="K895" s="10"/>
    </row>
    <row r="896" spans="1:11" ht="15">
      <c r="A896" s="8">
        <v>891</v>
      </c>
      <c r="B896" s="13" t="s">
        <v>2</v>
      </c>
      <c r="C896" s="6">
        <f>D896+E896+F896+G896+H896+I896+J896</f>
        <v>0</v>
      </c>
      <c r="D896" s="6">
        <f t="shared" si="110"/>
        <v>0</v>
      </c>
      <c r="E896" s="6">
        <f t="shared" si="111"/>
        <v>0</v>
      </c>
      <c r="F896" s="6">
        <f t="shared" si="117"/>
        <v>0</v>
      </c>
      <c r="G896" s="6">
        <f t="shared" si="118"/>
        <v>0</v>
      </c>
      <c r="H896" s="6">
        <f t="shared" si="119"/>
        <v>0</v>
      </c>
      <c r="I896" s="6">
        <f t="shared" si="120"/>
        <v>0</v>
      </c>
      <c r="J896" s="6">
        <f t="shared" si="121"/>
        <v>0</v>
      </c>
      <c r="K896" s="10"/>
    </row>
    <row r="897" spans="1:11" ht="15">
      <c r="A897" s="8">
        <v>892</v>
      </c>
      <c r="B897" s="10" t="s">
        <v>49</v>
      </c>
      <c r="C897" s="6">
        <f t="shared" si="103"/>
        <v>0</v>
      </c>
      <c r="D897" s="6">
        <f t="shared" si="110"/>
        <v>0</v>
      </c>
      <c r="E897" s="6">
        <f t="shared" si="111"/>
        <v>0</v>
      </c>
      <c r="F897" s="6">
        <f t="shared" si="117"/>
        <v>0</v>
      </c>
      <c r="G897" s="6">
        <f t="shared" si="118"/>
        <v>0</v>
      </c>
      <c r="H897" s="6">
        <f t="shared" si="119"/>
        <v>0</v>
      </c>
      <c r="I897" s="6">
        <f t="shared" si="120"/>
        <v>0</v>
      </c>
      <c r="J897" s="6">
        <f t="shared" si="121"/>
        <v>0</v>
      </c>
      <c r="K897" s="10"/>
    </row>
    <row r="898" spans="1:11" ht="15">
      <c r="A898" s="8">
        <v>893</v>
      </c>
      <c r="B898" s="10" t="s">
        <v>50</v>
      </c>
      <c r="C898" s="6">
        <f t="shared" si="103"/>
        <v>0</v>
      </c>
      <c r="D898" s="6">
        <f t="shared" si="110"/>
        <v>0</v>
      </c>
      <c r="E898" s="6">
        <f t="shared" si="111"/>
        <v>0</v>
      </c>
      <c r="F898" s="6">
        <f t="shared" si="117"/>
        <v>0</v>
      </c>
      <c r="G898" s="6">
        <f t="shared" si="118"/>
        <v>0</v>
      </c>
      <c r="H898" s="6">
        <f t="shared" si="119"/>
        <v>0</v>
      </c>
      <c r="I898" s="6">
        <f t="shared" si="120"/>
        <v>0</v>
      </c>
      <c r="J898" s="6">
        <f t="shared" si="121"/>
        <v>0</v>
      </c>
      <c r="K898" s="10"/>
    </row>
    <row r="899" spans="1:11" ht="15">
      <c r="A899" s="8">
        <v>894</v>
      </c>
      <c r="B899" s="10" t="s">
        <v>21</v>
      </c>
      <c r="C899" s="6">
        <f t="shared" si="103"/>
        <v>0</v>
      </c>
      <c r="D899" s="6">
        <f t="shared" si="110"/>
        <v>0</v>
      </c>
      <c r="E899" s="6">
        <f t="shared" si="111"/>
        <v>0</v>
      </c>
      <c r="F899" s="6">
        <f t="shared" si="117"/>
        <v>0</v>
      </c>
      <c r="G899" s="6">
        <f t="shared" si="118"/>
        <v>0</v>
      </c>
      <c r="H899" s="6">
        <f t="shared" si="119"/>
        <v>0</v>
      </c>
      <c r="I899" s="6">
        <f t="shared" si="120"/>
        <v>0</v>
      </c>
      <c r="J899" s="6">
        <f t="shared" si="121"/>
        <v>0</v>
      </c>
      <c r="K899" s="10"/>
    </row>
    <row r="900" spans="1:11" ht="38.25">
      <c r="A900" s="8">
        <v>895</v>
      </c>
      <c r="B900" s="13" t="s">
        <v>253</v>
      </c>
      <c r="C900" s="6">
        <f t="shared" si="103"/>
        <v>0</v>
      </c>
      <c r="D900" s="6">
        <f t="shared" si="110"/>
        <v>0</v>
      </c>
      <c r="E900" s="6">
        <f t="shared" si="111"/>
        <v>0</v>
      </c>
      <c r="F900" s="6">
        <f t="shared" si="117"/>
        <v>0</v>
      </c>
      <c r="G900" s="6">
        <f t="shared" si="118"/>
        <v>0</v>
      </c>
      <c r="H900" s="6">
        <f t="shared" si="119"/>
        <v>0</v>
      </c>
      <c r="I900" s="6">
        <f t="shared" si="120"/>
        <v>0</v>
      </c>
      <c r="J900" s="6">
        <f t="shared" si="121"/>
        <v>0</v>
      </c>
      <c r="K900" s="10"/>
    </row>
    <row r="901" spans="1:11" ht="15">
      <c r="A901" s="8">
        <v>896</v>
      </c>
      <c r="B901" s="13" t="s">
        <v>2</v>
      </c>
      <c r="C901" s="6">
        <f>D901+E901+F901+G901+H901+I901+J901</f>
        <v>0</v>
      </c>
      <c r="D901" s="6">
        <f t="shared" si="110"/>
        <v>0</v>
      </c>
      <c r="E901" s="6">
        <f t="shared" si="111"/>
        <v>0</v>
      </c>
      <c r="F901" s="6">
        <f t="shared" si="117"/>
        <v>0</v>
      </c>
      <c r="G901" s="6">
        <f t="shared" si="118"/>
        <v>0</v>
      </c>
      <c r="H901" s="6">
        <f t="shared" si="119"/>
        <v>0</v>
      </c>
      <c r="I901" s="6">
        <f t="shared" si="120"/>
        <v>0</v>
      </c>
      <c r="J901" s="6">
        <f t="shared" si="121"/>
        <v>0</v>
      </c>
      <c r="K901" s="10"/>
    </row>
    <row r="902" spans="1:11" ht="15">
      <c r="A902" s="8">
        <v>897</v>
      </c>
      <c r="B902" s="10" t="s">
        <v>49</v>
      </c>
      <c r="C902" s="6">
        <f t="shared" si="103"/>
        <v>0</v>
      </c>
      <c r="D902" s="6">
        <f t="shared" si="110"/>
        <v>0</v>
      </c>
      <c r="E902" s="6">
        <f t="shared" si="111"/>
        <v>0</v>
      </c>
      <c r="F902" s="6">
        <f t="shared" si="117"/>
        <v>0</v>
      </c>
      <c r="G902" s="6">
        <f t="shared" si="118"/>
        <v>0</v>
      </c>
      <c r="H902" s="6">
        <f t="shared" si="119"/>
        <v>0</v>
      </c>
      <c r="I902" s="6">
        <f t="shared" si="120"/>
        <v>0</v>
      </c>
      <c r="J902" s="6">
        <f t="shared" si="121"/>
        <v>0</v>
      </c>
      <c r="K902" s="10"/>
    </row>
    <row r="903" spans="1:11" ht="15">
      <c r="A903" s="8">
        <v>898</v>
      </c>
      <c r="B903" s="10" t="s">
        <v>50</v>
      </c>
      <c r="C903" s="6">
        <f t="shared" si="103"/>
        <v>0</v>
      </c>
      <c r="D903" s="6">
        <f t="shared" si="110"/>
        <v>0</v>
      </c>
      <c r="E903" s="6">
        <f t="shared" si="111"/>
        <v>0</v>
      </c>
      <c r="F903" s="6">
        <f t="shared" si="117"/>
        <v>0</v>
      </c>
      <c r="G903" s="6">
        <f t="shared" si="118"/>
        <v>0</v>
      </c>
      <c r="H903" s="6">
        <f t="shared" si="119"/>
        <v>0</v>
      </c>
      <c r="I903" s="6">
        <f t="shared" si="120"/>
        <v>0</v>
      </c>
      <c r="J903" s="6">
        <f t="shared" si="121"/>
        <v>0</v>
      </c>
      <c r="K903" s="10"/>
    </row>
    <row r="904" spans="1:11" ht="15">
      <c r="A904" s="8">
        <v>899</v>
      </c>
      <c r="B904" s="10" t="s">
        <v>21</v>
      </c>
      <c r="C904" s="6">
        <f t="shared" si="103"/>
        <v>0</v>
      </c>
      <c r="D904" s="6">
        <f t="shared" si="110"/>
        <v>0</v>
      </c>
      <c r="E904" s="6">
        <f t="shared" si="111"/>
        <v>0</v>
      </c>
      <c r="F904" s="6">
        <f t="shared" si="117"/>
        <v>0</v>
      </c>
      <c r="G904" s="6">
        <f t="shared" si="118"/>
        <v>0</v>
      </c>
      <c r="H904" s="6">
        <f t="shared" si="119"/>
        <v>0</v>
      </c>
      <c r="I904" s="6">
        <f t="shared" si="120"/>
        <v>0</v>
      </c>
      <c r="J904" s="6">
        <f t="shared" si="121"/>
        <v>0</v>
      </c>
      <c r="K904" s="10"/>
    </row>
    <row r="905" spans="1:11" ht="38.25">
      <c r="A905" s="8">
        <v>900</v>
      </c>
      <c r="B905" s="13" t="s">
        <v>254</v>
      </c>
      <c r="C905" s="6">
        <f t="shared" si="103"/>
        <v>0</v>
      </c>
      <c r="D905" s="6">
        <f t="shared" si="110"/>
        <v>0</v>
      </c>
      <c r="E905" s="6">
        <f t="shared" si="111"/>
        <v>0</v>
      </c>
      <c r="F905" s="6">
        <f t="shared" si="117"/>
        <v>0</v>
      </c>
      <c r="G905" s="6">
        <f t="shared" si="118"/>
        <v>0</v>
      </c>
      <c r="H905" s="6">
        <f t="shared" si="119"/>
        <v>0</v>
      </c>
      <c r="I905" s="6">
        <f t="shared" si="120"/>
        <v>0</v>
      </c>
      <c r="J905" s="6">
        <f t="shared" si="121"/>
        <v>0</v>
      </c>
      <c r="K905" s="10"/>
    </row>
    <row r="906" spans="1:11" ht="15">
      <c r="A906" s="8">
        <v>901</v>
      </c>
      <c r="B906" s="13" t="s">
        <v>2</v>
      </c>
      <c r="C906" s="6">
        <f>D906+E906+F906+G906+H906+I906+J906</f>
        <v>0</v>
      </c>
      <c r="D906" s="6">
        <f t="shared" si="110"/>
        <v>0</v>
      </c>
      <c r="E906" s="6">
        <f t="shared" si="111"/>
        <v>0</v>
      </c>
      <c r="F906" s="6">
        <f t="shared" si="117"/>
        <v>0</v>
      </c>
      <c r="G906" s="6">
        <f t="shared" si="118"/>
        <v>0</v>
      </c>
      <c r="H906" s="6">
        <f t="shared" si="119"/>
        <v>0</v>
      </c>
      <c r="I906" s="6">
        <f t="shared" si="120"/>
        <v>0</v>
      </c>
      <c r="J906" s="6">
        <f t="shared" si="121"/>
        <v>0</v>
      </c>
      <c r="K906" s="10"/>
    </row>
    <row r="907" spans="1:11" ht="15">
      <c r="A907" s="8">
        <v>902</v>
      </c>
      <c r="B907" s="10" t="s">
        <v>49</v>
      </c>
      <c r="C907" s="6">
        <f t="shared" si="103"/>
        <v>0</v>
      </c>
      <c r="D907" s="6">
        <f t="shared" si="110"/>
        <v>0</v>
      </c>
      <c r="E907" s="6">
        <f t="shared" si="111"/>
        <v>0</v>
      </c>
      <c r="F907" s="6">
        <f t="shared" si="117"/>
        <v>0</v>
      </c>
      <c r="G907" s="6">
        <f t="shared" si="118"/>
        <v>0</v>
      </c>
      <c r="H907" s="6">
        <f t="shared" si="119"/>
        <v>0</v>
      </c>
      <c r="I907" s="6">
        <f t="shared" si="120"/>
        <v>0</v>
      </c>
      <c r="J907" s="6">
        <f t="shared" si="121"/>
        <v>0</v>
      </c>
      <c r="K907" s="10"/>
    </row>
    <row r="908" spans="1:11" ht="15">
      <c r="A908" s="8">
        <v>903</v>
      </c>
      <c r="B908" s="10" t="s">
        <v>50</v>
      </c>
      <c r="C908" s="6">
        <f t="shared" si="103"/>
        <v>0</v>
      </c>
      <c r="D908" s="6">
        <f t="shared" si="110"/>
        <v>0</v>
      </c>
      <c r="E908" s="6">
        <f t="shared" si="111"/>
        <v>0</v>
      </c>
      <c r="F908" s="6">
        <f t="shared" si="117"/>
        <v>0</v>
      </c>
      <c r="G908" s="6">
        <f t="shared" si="118"/>
        <v>0</v>
      </c>
      <c r="H908" s="6">
        <f t="shared" si="119"/>
        <v>0</v>
      </c>
      <c r="I908" s="6">
        <f t="shared" si="120"/>
        <v>0</v>
      </c>
      <c r="J908" s="6">
        <f t="shared" si="121"/>
        <v>0</v>
      </c>
      <c r="K908" s="10"/>
    </row>
    <row r="909" spans="1:11" ht="15">
      <c r="A909" s="8">
        <v>904</v>
      </c>
      <c r="B909" s="10" t="s">
        <v>21</v>
      </c>
      <c r="C909" s="6">
        <f t="shared" si="103"/>
        <v>0</v>
      </c>
      <c r="D909" s="6">
        <f t="shared" si="110"/>
        <v>0</v>
      </c>
      <c r="E909" s="6">
        <f t="shared" si="111"/>
        <v>0</v>
      </c>
      <c r="F909" s="6">
        <f t="shared" si="117"/>
        <v>0</v>
      </c>
      <c r="G909" s="6">
        <f t="shared" si="118"/>
        <v>0</v>
      </c>
      <c r="H909" s="6">
        <f t="shared" si="119"/>
        <v>0</v>
      </c>
      <c r="I909" s="6">
        <f t="shared" si="120"/>
        <v>0</v>
      </c>
      <c r="J909" s="6">
        <f t="shared" si="121"/>
        <v>0</v>
      </c>
      <c r="K909" s="10"/>
    </row>
    <row r="910" spans="1:11" ht="42.75" customHeight="1">
      <c r="A910" s="8">
        <v>905</v>
      </c>
      <c r="B910" s="13" t="s">
        <v>255</v>
      </c>
      <c r="C910" s="6">
        <f t="shared" si="103"/>
        <v>0</v>
      </c>
      <c r="D910" s="6">
        <f t="shared" si="110"/>
        <v>0</v>
      </c>
      <c r="E910" s="6">
        <f t="shared" si="111"/>
        <v>0</v>
      </c>
      <c r="F910" s="6">
        <f t="shared" si="117"/>
        <v>0</v>
      </c>
      <c r="G910" s="6">
        <f t="shared" si="118"/>
        <v>0</v>
      </c>
      <c r="H910" s="6">
        <f t="shared" si="119"/>
        <v>0</v>
      </c>
      <c r="I910" s="6">
        <f t="shared" si="120"/>
        <v>0</v>
      </c>
      <c r="J910" s="6">
        <f t="shared" si="121"/>
        <v>0</v>
      </c>
      <c r="K910" s="10"/>
    </row>
    <row r="911" spans="1:11" ht="14.25" customHeight="1">
      <c r="A911" s="8">
        <v>906</v>
      </c>
      <c r="B911" s="13" t="s">
        <v>2</v>
      </c>
      <c r="C911" s="6">
        <f>D911+E911+F911+G911+H911+I911+J911</f>
        <v>0</v>
      </c>
      <c r="D911" s="6">
        <f t="shared" si="110"/>
        <v>0</v>
      </c>
      <c r="E911" s="6">
        <f t="shared" si="111"/>
        <v>0</v>
      </c>
      <c r="F911" s="6">
        <f t="shared" si="117"/>
        <v>0</v>
      </c>
      <c r="G911" s="6">
        <f t="shared" si="118"/>
        <v>0</v>
      </c>
      <c r="H911" s="6">
        <f t="shared" si="119"/>
        <v>0</v>
      </c>
      <c r="I911" s="6">
        <f t="shared" si="120"/>
        <v>0</v>
      </c>
      <c r="J911" s="6">
        <f t="shared" si="121"/>
        <v>0</v>
      </c>
      <c r="K911" s="10"/>
    </row>
    <row r="912" spans="1:11" ht="15">
      <c r="A912" s="8">
        <v>907</v>
      </c>
      <c r="B912" s="10" t="s">
        <v>49</v>
      </c>
      <c r="C912" s="6">
        <f t="shared" si="103"/>
        <v>0</v>
      </c>
      <c r="D912" s="6">
        <f t="shared" si="110"/>
        <v>0</v>
      </c>
      <c r="E912" s="6">
        <f t="shared" si="111"/>
        <v>0</v>
      </c>
      <c r="F912" s="6">
        <f t="shared" si="117"/>
        <v>0</v>
      </c>
      <c r="G912" s="6">
        <f t="shared" si="118"/>
        <v>0</v>
      </c>
      <c r="H912" s="6">
        <f t="shared" si="119"/>
        <v>0</v>
      </c>
      <c r="I912" s="6">
        <f t="shared" si="120"/>
        <v>0</v>
      </c>
      <c r="J912" s="6">
        <f t="shared" si="121"/>
        <v>0</v>
      </c>
      <c r="K912" s="10"/>
    </row>
    <row r="913" spans="1:11" ht="15">
      <c r="A913" s="8">
        <v>908</v>
      </c>
      <c r="B913" s="10" t="s">
        <v>50</v>
      </c>
      <c r="C913" s="6">
        <f t="shared" si="103"/>
        <v>0</v>
      </c>
      <c r="D913" s="6">
        <f t="shared" si="110"/>
        <v>0</v>
      </c>
      <c r="E913" s="6">
        <f t="shared" si="111"/>
        <v>0</v>
      </c>
      <c r="F913" s="6">
        <f t="shared" si="117"/>
        <v>0</v>
      </c>
      <c r="G913" s="6">
        <f t="shared" si="118"/>
        <v>0</v>
      </c>
      <c r="H913" s="6">
        <f t="shared" si="119"/>
        <v>0</v>
      </c>
      <c r="I913" s="6">
        <f t="shared" si="120"/>
        <v>0</v>
      </c>
      <c r="J913" s="6">
        <f t="shared" si="121"/>
        <v>0</v>
      </c>
      <c r="K913" s="10"/>
    </row>
    <row r="914" spans="1:11" ht="15">
      <c r="A914" s="8">
        <v>909</v>
      </c>
      <c r="B914" s="10" t="s">
        <v>21</v>
      </c>
      <c r="C914" s="6">
        <f t="shared" si="103"/>
        <v>0</v>
      </c>
      <c r="D914" s="6">
        <f t="shared" si="110"/>
        <v>0</v>
      </c>
      <c r="E914" s="6">
        <f t="shared" si="111"/>
        <v>0</v>
      </c>
      <c r="F914" s="6">
        <f t="shared" si="117"/>
        <v>0</v>
      </c>
      <c r="G914" s="6">
        <f t="shared" si="118"/>
        <v>0</v>
      </c>
      <c r="H914" s="6">
        <f t="shared" si="119"/>
        <v>0</v>
      </c>
      <c r="I914" s="6">
        <f t="shared" si="120"/>
        <v>0</v>
      </c>
      <c r="J914" s="6">
        <f t="shared" si="121"/>
        <v>0</v>
      </c>
      <c r="K914" s="10"/>
    </row>
    <row r="915" spans="1:11" ht="38.25">
      <c r="A915" s="8">
        <v>910</v>
      </c>
      <c r="B915" s="13" t="s">
        <v>209</v>
      </c>
      <c r="C915" s="6">
        <f t="shared" si="103"/>
        <v>0</v>
      </c>
      <c r="D915" s="6">
        <f t="shared" si="110"/>
        <v>0</v>
      </c>
      <c r="E915" s="6">
        <f t="shared" si="111"/>
        <v>0</v>
      </c>
      <c r="F915" s="6">
        <f t="shared" si="117"/>
        <v>0</v>
      </c>
      <c r="G915" s="6">
        <f t="shared" si="118"/>
        <v>0</v>
      </c>
      <c r="H915" s="6">
        <f t="shared" si="119"/>
        <v>0</v>
      </c>
      <c r="I915" s="6">
        <f t="shared" si="120"/>
        <v>0</v>
      </c>
      <c r="J915" s="6">
        <f t="shared" si="121"/>
        <v>0</v>
      </c>
      <c r="K915" s="10"/>
    </row>
    <row r="916" spans="1:11" ht="15">
      <c r="A916" s="8">
        <v>911</v>
      </c>
      <c r="B916" s="13" t="s">
        <v>2</v>
      </c>
      <c r="C916" s="6">
        <f>D916+E916+F916+G916+H916+I916+J916</f>
        <v>0</v>
      </c>
      <c r="D916" s="6">
        <f t="shared" si="110"/>
        <v>0</v>
      </c>
      <c r="E916" s="6">
        <f t="shared" si="111"/>
        <v>0</v>
      </c>
      <c r="F916" s="6">
        <f t="shared" si="117"/>
        <v>0</v>
      </c>
      <c r="G916" s="6">
        <f t="shared" si="118"/>
        <v>0</v>
      </c>
      <c r="H916" s="6">
        <f t="shared" si="119"/>
        <v>0</v>
      </c>
      <c r="I916" s="6">
        <f t="shared" si="120"/>
        <v>0</v>
      </c>
      <c r="J916" s="6">
        <f t="shared" si="121"/>
        <v>0</v>
      </c>
      <c r="K916" s="10"/>
    </row>
    <row r="917" spans="1:11" ht="15">
      <c r="A917" s="8">
        <v>912</v>
      </c>
      <c r="B917" s="10" t="s">
        <v>49</v>
      </c>
      <c r="C917" s="6">
        <f t="shared" si="103"/>
        <v>0</v>
      </c>
      <c r="D917" s="6">
        <f t="shared" si="110"/>
        <v>0</v>
      </c>
      <c r="E917" s="6">
        <f t="shared" si="111"/>
        <v>0</v>
      </c>
      <c r="F917" s="6">
        <f t="shared" si="117"/>
        <v>0</v>
      </c>
      <c r="G917" s="6">
        <f t="shared" si="118"/>
        <v>0</v>
      </c>
      <c r="H917" s="6">
        <f t="shared" si="119"/>
        <v>0</v>
      </c>
      <c r="I917" s="6">
        <f t="shared" si="120"/>
        <v>0</v>
      </c>
      <c r="J917" s="6">
        <f t="shared" si="121"/>
        <v>0</v>
      </c>
      <c r="K917" s="10"/>
    </row>
    <row r="918" spans="1:11" ht="15">
      <c r="A918" s="8">
        <v>913</v>
      </c>
      <c r="B918" s="10" t="s">
        <v>50</v>
      </c>
      <c r="C918" s="6">
        <f t="shared" si="103"/>
        <v>0</v>
      </c>
      <c r="D918" s="6">
        <f t="shared" si="110"/>
        <v>0</v>
      </c>
      <c r="E918" s="6">
        <f t="shared" si="111"/>
        <v>0</v>
      </c>
      <c r="F918" s="6">
        <f t="shared" si="117"/>
        <v>0</v>
      </c>
      <c r="G918" s="6">
        <f t="shared" si="118"/>
        <v>0</v>
      </c>
      <c r="H918" s="6">
        <f t="shared" si="119"/>
        <v>0</v>
      </c>
      <c r="I918" s="6">
        <f t="shared" si="120"/>
        <v>0</v>
      </c>
      <c r="J918" s="6">
        <f t="shared" si="121"/>
        <v>0</v>
      </c>
      <c r="K918" s="10"/>
    </row>
    <row r="919" spans="1:11" ht="15">
      <c r="A919" s="8">
        <v>914</v>
      </c>
      <c r="B919" s="10" t="s">
        <v>21</v>
      </c>
      <c r="C919" s="6">
        <f t="shared" si="103"/>
        <v>0</v>
      </c>
      <c r="D919" s="6">
        <f t="shared" si="110"/>
        <v>0</v>
      </c>
      <c r="E919" s="6">
        <f t="shared" si="111"/>
        <v>0</v>
      </c>
      <c r="F919" s="6">
        <f t="shared" si="117"/>
        <v>0</v>
      </c>
      <c r="G919" s="6">
        <f t="shared" si="118"/>
        <v>0</v>
      </c>
      <c r="H919" s="6">
        <f t="shared" si="119"/>
        <v>0</v>
      </c>
      <c r="I919" s="6">
        <f t="shared" si="120"/>
        <v>0</v>
      </c>
      <c r="J919" s="6">
        <f t="shared" si="121"/>
        <v>0</v>
      </c>
      <c r="K919" s="10"/>
    </row>
    <row r="920" spans="1:11" ht="38.25">
      <c r="A920" s="8">
        <v>915</v>
      </c>
      <c r="B920" s="13" t="s">
        <v>312</v>
      </c>
      <c r="C920" s="6">
        <f t="shared" si="103"/>
        <v>75.1</v>
      </c>
      <c r="D920" s="6">
        <f>D921+D922+D923+D924</f>
        <v>75.1</v>
      </c>
      <c r="E920" s="6">
        <f t="shared" si="111"/>
        <v>0</v>
      </c>
      <c r="F920" s="6">
        <f t="shared" si="117"/>
        <v>0</v>
      </c>
      <c r="G920" s="6">
        <f t="shared" si="118"/>
        <v>0</v>
      </c>
      <c r="H920" s="6">
        <f t="shared" si="119"/>
        <v>0</v>
      </c>
      <c r="I920" s="6">
        <f t="shared" si="120"/>
        <v>0</v>
      </c>
      <c r="J920" s="6">
        <f t="shared" si="121"/>
        <v>0</v>
      </c>
      <c r="K920" s="10"/>
    </row>
    <row r="921" spans="1:11" ht="15">
      <c r="A921" s="8">
        <v>916</v>
      </c>
      <c r="B921" s="13" t="s">
        <v>2</v>
      </c>
      <c r="C921" s="6">
        <f t="shared" si="103"/>
        <v>0</v>
      </c>
      <c r="D921" s="6">
        <f t="shared" si="110"/>
        <v>0</v>
      </c>
      <c r="E921" s="6">
        <f t="shared" si="111"/>
        <v>0</v>
      </c>
      <c r="F921" s="6">
        <f t="shared" si="117"/>
        <v>0</v>
      </c>
      <c r="G921" s="6">
        <f t="shared" si="118"/>
        <v>0</v>
      </c>
      <c r="H921" s="6">
        <f t="shared" si="119"/>
        <v>0</v>
      </c>
      <c r="I921" s="6">
        <f t="shared" si="120"/>
        <v>0</v>
      </c>
      <c r="J921" s="6">
        <f t="shared" si="121"/>
        <v>0</v>
      </c>
      <c r="K921" s="10"/>
    </row>
    <row r="922" spans="1:11" ht="15">
      <c r="A922" s="8">
        <v>917</v>
      </c>
      <c r="B922" s="10" t="s">
        <v>49</v>
      </c>
      <c r="C922" s="6">
        <f t="shared" si="103"/>
        <v>0</v>
      </c>
      <c r="D922" s="6">
        <f t="shared" si="110"/>
        <v>0</v>
      </c>
      <c r="E922" s="6">
        <f t="shared" si="111"/>
        <v>0</v>
      </c>
      <c r="F922" s="6">
        <f t="shared" si="117"/>
        <v>0</v>
      </c>
      <c r="G922" s="6">
        <f t="shared" si="118"/>
        <v>0</v>
      </c>
      <c r="H922" s="6">
        <f t="shared" si="119"/>
        <v>0</v>
      </c>
      <c r="I922" s="6">
        <f t="shared" si="120"/>
        <v>0</v>
      </c>
      <c r="J922" s="6">
        <f t="shared" si="121"/>
        <v>0</v>
      </c>
      <c r="K922" s="10"/>
    </row>
    <row r="923" spans="1:11" ht="15">
      <c r="A923" s="8">
        <v>918</v>
      </c>
      <c r="B923" s="10" t="s">
        <v>50</v>
      </c>
      <c r="C923" s="6">
        <f t="shared" si="103"/>
        <v>75.1</v>
      </c>
      <c r="D923" s="6">
        <f>250-73.4-6.5-95</f>
        <v>75.1</v>
      </c>
      <c r="E923" s="6">
        <f t="shared" si="111"/>
        <v>0</v>
      </c>
      <c r="F923" s="6">
        <f t="shared" si="117"/>
        <v>0</v>
      </c>
      <c r="G923" s="6">
        <f t="shared" si="118"/>
        <v>0</v>
      </c>
      <c r="H923" s="6">
        <f t="shared" si="119"/>
        <v>0</v>
      </c>
      <c r="I923" s="6">
        <f t="shared" si="120"/>
        <v>0</v>
      </c>
      <c r="J923" s="6">
        <f t="shared" si="121"/>
        <v>0</v>
      </c>
      <c r="K923" s="10"/>
    </row>
    <row r="924" spans="1:11" ht="15">
      <c r="A924" s="8">
        <v>919</v>
      </c>
      <c r="B924" s="10" t="s">
        <v>21</v>
      </c>
      <c r="C924" s="6">
        <f t="shared" si="103"/>
        <v>0</v>
      </c>
      <c r="D924" s="6">
        <f>E924+F924+G924+H924+I924+J924+K924</f>
        <v>0</v>
      </c>
      <c r="E924" s="6">
        <f t="shared" si="111"/>
        <v>0</v>
      </c>
      <c r="F924" s="6">
        <f t="shared" si="117"/>
        <v>0</v>
      </c>
      <c r="G924" s="6">
        <f t="shared" si="118"/>
        <v>0</v>
      </c>
      <c r="H924" s="6">
        <f t="shared" si="119"/>
        <v>0</v>
      </c>
      <c r="I924" s="6">
        <f t="shared" si="120"/>
        <v>0</v>
      </c>
      <c r="J924" s="6">
        <f t="shared" si="121"/>
        <v>0</v>
      </c>
      <c r="K924" s="10"/>
    </row>
    <row r="925" spans="1:11" ht="25.5">
      <c r="A925" s="8">
        <v>920</v>
      </c>
      <c r="B925" s="13" t="s">
        <v>318</v>
      </c>
      <c r="C925" s="6">
        <f t="shared" si="103"/>
        <v>295</v>
      </c>
      <c r="D925" s="6">
        <f>D926+D927+D928+D929</f>
        <v>295</v>
      </c>
      <c r="E925" s="6">
        <f t="shared" si="111"/>
        <v>0</v>
      </c>
      <c r="F925" s="6">
        <f t="shared" si="117"/>
        <v>0</v>
      </c>
      <c r="G925" s="6">
        <f t="shared" si="118"/>
        <v>0</v>
      </c>
      <c r="H925" s="6">
        <f t="shared" si="119"/>
        <v>0</v>
      </c>
      <c r="I925" s="6">
        <f t="shared" si="120"/>
        <v>0</v>
      </c>
      <c r="J925" s="6">
        <f t="shared" si="121"/>
        <v>0</v>
      </c>
      <c r="K925" s="10"/>
    </row>
    <row r="926" spans="1:11" ht="15">
      <c r="A926" s="8">
        <v>921</v>
      </c>
      <c r="B926" s="13" t="s">
        <v>2</v>
      </c>
      <c r="C926" s="6">
        <f t="shared" si="103"/>
        <v>0</v>
      </c>
      <c r="D926" s="6">
        <f>E926+F926+G926+H926+I926+J926+K926</f>
        <v>0</v>
      </c>
      <c r="E926" s="6">
        <f t="shared" si="111"/>
        <v>0</v>
      </c>
      <c r="F926" s="6">
        <f t="shared" si="117"/>
        <v>0</v>
      </c>
      <c r="G926" s="6">
        <f t="shared" si="118"/>
        <v>0</v>
      </c>
      <c r="H926" s="6">
        <f t="shared" si="119"/>
        <v>0</v>
      </c>
      <c r="I926" s="6">
        <f t="shared" si="120"/>
        <v>0</v>
      </c>
      <c r="J926" s="6">
        <f t="shared" si="121"/>
        <v>0</v>
      </c>
      <c r="K926" s="10"/>
    </row>
    <row r="927" spans="1:11" ht="15">
      <c r="A927" s="8">
        <v>922</v>
      </c>
      <c r="B927" s="10" t="s">
        <v>49</v>
      </c>
      <c r="C927" s="6">
        <f t="shared" si="103"/>
        <v>0</v>
      </c>
      <c r="D927" s="6">
        <f>E927+F927+G927+H927+I927+J927+K927</f>
        <v>0</v>
      </c>
      <c r="E927" s="6">
        <f t="shared" si="111"/>
        <v>0</v>
      </c>
      <c r="F927" s="6">
        <f t="shared" si="117"/>
        <v>0</v>
      </c>
      <c r="G927" s="6">
        <f t="shared" si="118"/>
        <v>0</v>
      </c>
      <c r="H927" s="6">
        <f t="shared" si="119"/>
        <v>0</v>
      </c>
      <c r="I927" s="6">
        <f t="shared" si="120"/>
        <v>0</v>
      </c>
      <c r="J927" s="6">
        <f t="shared" si="121"/>
        <v>0</v>
      </c>
      <c r="K927" s="10"/>
    </row>
    <row r="928" spans="1:11" ht="15">
      <c r="A928" s="8">
        <v>923</v>
      </c>
      <c r="B928" s="10" t="s">
        <v>50</v>
      </c>
      <c r="C928" s="6">
        <f t="shared" si="103"/>
        <v>295</v>
      </c>
      <c r="D928" s="6">
        <f>1000-705</f>
        <v>295</v>
      </c>
      <c r="E928" s="6">
        <f t="shared" si="111"/>
        <v>0</v>
      </c>
      <c r="F928" s="6">
        <f t="shared" si="117"/>
        <v>0</v>
      </c>
      <c r="G928" s="6">
        <f t="shared" si="118"/>
        <v>0</v>
      </c>
      <c r="H928" s="6">
        <f t="shared" si="119"/>
        <v>0</v>
      </c>
      <c r="I928" s="6">
        <f t="shared" si="120"/>
        <v>0</v>
      </c>
      <c r="J928" s="6">
        <f t="shared" si="121"/>
        <v>0</v>
      </c>
      <c r="K928" s="10"/>
    </row>
    <row r="929" spans="1:11" ht="15">
      <c r="A929" s="8">
        <v>924</v>
      </c>
      <c r="B929" s="10" t="s">
        <v>21</v>
      </c>
      <c r="C929" s="6">
        <f t="shared" si="103"/>
        <v>0</v>
      </c>
      <c r="D929" s="6">
        <f>E929+F929+G929+H929+I929+J929+K929</f>
        <v>0</v>
      </c>
      <c r="E929" s="6">
        <f t="shared" si="111"/>
        <v>0</v>
      </c>
      <c r="F929" s="6">
        <f t="shared" si="117"/>
        <v>0</v>
      </c>
      <c r="G929" s="6">
        <f t="shared" si="118"/>
        <v>0</v>
      </c>
      <c r="H929" s="6">
        <f t="shared" si="119"/>
        <v>0</v>
      </c>
      <c r="I929" s="6">
        <f t="shared" si="120"/>
        <v>0</v>
      </c>
      <c r="J929" s="6">
        <f t="shared" si="121"/>
        <v>0</v>
      </c>
      <c r="K929" s="10"/>
    </row>
    <row r="930" spans="1:11" ht="25.5">
      <c r="A930" s="8">
        <v>925</v>
      </c>
      <c r="B930" s="13" t="s">
        <v>319</v>
      </c>
      <c r="C930" s="6">
        <f t="shared" si="103"/>
        <v>4000</v>
      </c>
      <c r="D930" s="6">
        <f>D931+D932+D933+D934</f>
        <v>95</v>
      </c>
      <c r="E930" s="6">
        <f>E931+E932+E933+E934</f>
        <v>3905</v>
      </c>
      <c r="F930" s="6">
        <f t="shared" si="117"/>
        <v>0</v>
      </c>
      <c r="G930" s="6">
        <f t="shared" si="118"/>
        <v>0</v>
      </c>
      <c r="H930" s="6">
        <f t="shared" si="119"/>
        <v>0</v>
      </c>
      <c r="I930" s="6">
        <f t="shared" si="120"/>
        <v>0</v>
      </c>
      <c r="J930" s="6">
        <f t="shared" si="121"/>
        <v>0</v>
      </c>
      <c r="K930" s="10"/>
    </row>
    <row r="931" spans="1:11" ht="15">
      <c r="A931" s="8">
        <v>926</v>
      </c>
      <c r="B931" s="13" t="s">
        <v>2</v>
      </c>
      <c r="C931" s="6">
        <f t="shared" si="103"/>
        <v>0</v>
      </c>
      <c r="D931" s="6">
        <f>E931+F931+G931+H931+I931+J931+K931</f>
        <v>0</v>
      </c>
      <c r="E931" s="6">
        <f t="shared" si="111"/>
        <v>0</v>
      </c>
      <c r="F931" s="6">
        <f t="shared" si="117"/>
        <v>0</v>
      </c>
      <c r="G931" s="6">
        <f t="shared" si="118"/>
        <v>0</v>
      </c>
      <c r="H931" s="6">
        <f t="shared" si="119"/>
        <v>0</v>
      </c>
      <c r="I931" s="6">
        <f t="shared" si="120"/>
        <v>0</v>
      </c>
      <c r="J931" s="6">
        <f t="shared" si="121"/>
        <v>0</v>
      </c>
      <c r="K931" s="10"/>
    </row>
    <row r="932" spans="1:11" ht="15">
      <c r="A932" s="8">
        <v>927</v>
      </c>
      <c r="B932" s="10" t="s">
        <v>49</v>
      </c>
      <c r="C932" s="6">
        <f t="shared" si="103"/>
        <v>0</v>
      </c>
      <c r="D932" s="6">
        <f>E932+F932+G932+H932+I932+J932+K932</f>
        <v>0</v>
      </c>
      <c r="E932" s="6">
        <f t="shared" si="111"/>
        <v>0</v>
      </c>
      <c r="F932" s="6">
        <f t="shared" si="117"/>
        <v>0</v>
      </c>
      <c r="G932" s="6">
        <f t="shared" si="118"/>
        <v>0</v>
      </c>
      <c r="H932" s="6">
        <f t="shared" si="119"/>
        <v>0</v>
      </c>
      <c r="I932" s="6">
        <f t="shared" si="120"/>
        <v>0</v>
      </c>
      <c r="J932" s="6">
        <f t="shared" si="121"/>
        <v>0</v>
      </c>
      <c r="K932" s="10"/>
    </row>
    <row r="933" spans="1:11" ht="15">
      <c r="A933" s="8">
        <v>928</v>
      </c>
      <c r="B933" s="10" t="s">
        <v>50</v>
      </c>
      <c r="C933" s="6">
        <f t="shared" si="103"/>
        <v>4000</v>
      </c>
      <c r="D933" s="6">
        <v>95</v>
      </c>
      <c r="E933" s="6">
        <v>3905</v>
      </c>
      <c r="F933" s="6">
        <f t="shared" si="117"/>
        <v>0</v>
      </c>
      <c r="G933" s="6">
        <f t="shared" si="118"/>
        <v>0</v>
      </c>
      <c r="H933" s="6">
        <f t="shared" si="119"/>
        <v>0</v>
      </c>
      <c r="I933" s="6">
        <f t="shared" si="120"/>
        <v>0</v>
      </c>
      <c r="J933" s="6">
        <f t="shared" si="121"/>
        <v>0</v>
      </c>
      <c r="K933" s="10"/>
    </row>
    <row r="934" spans="1:11" ht="15">
      <c r="A934" s="8">
        <v>929</v>
      </c>
      <c r="B934" s="10" t="s">
        <v>21</v>
      </c>
      <c r="C934" s="6">
        <f t="shared" si="103"/>
        <v>0</v>
      </c>
      <c r="D934" s="6">
        <f>E934+F934+G934+H934+I934+J934+K934</f>
        <v>0</v>
      </c>
      <c r="E934" s="6">
        <f t="shared" si="111"/>
        <v>0</v>
      </c>
      <c r="F934" s="6">
        <f t="shared" si="117"/>
        <v>0</v>
      </c>
      <c r="G934" s="6">
        <f t="shared" si="118"/>
        <v>0</v>
      </c>
      <c r="H934" s="6">
        <f t="shared" si="119"/>
        <v>0</v>
      </c>
      <c r="I934" s="6">
        <f t="shared" si="120"/>
        <v>0</v>
      </c>
      <c r="J934" s="6">
        <f t="shared" si="121"/>
        <v>0</v>
      </c>
      <c r="K934" s="10"/>
    </row>
    <row r="935" spans="1:11" ht="25.5">
      <c r="A935" s="8">
        <v>930</v>
      </c>
      <c r="B935" s="13" t="s">
        <v>327</v>
      </c>
      <c r="C935" s="6">
        <f t="shared" si="103"/>
        <v>0</v>
      </c>
      <c r="D935" s="6">
        <f>D936+D937+D942</f>
        <v>0</v>
      </c>
      <c r="E935" s="6">
        <f t="shared" si="111"/>
        <v>0</v>
      </c>
      <c r="F935" s="6">
        <f t="shared" si="117"/>
        <v>0</v>
      </c>
      <c r="G935" s="6">
        <f t="shared" si="118"/>
        <v>0</v>
      </c>
      <c r="H935" s="6">
        <f t="shared" si="119"/>
        <v>0</v>
      </c>
      <c r="I935" s="6">
        <f t="shared" si="120"/>
        <v>0</v>
      </c>
      <c r="J935" s="6">
        <f t="shared" si="121"/>
        <v>0</v>
      </c>
      <c r="K935" s="10"/>
    </row>
    <row r="936" spans="1:11" ht="15">
      <c r="A936" s="8">
        <v>931</v>
      </c>
      <c r="B936" s="10" t="s">
        <v>328</v>
      </c>
      <c r="C936" s="6">
        <f t="shared" si="103"/>
        <v>0</v>
      </c>
      <c r="D936" s="6">
        <f>E936+F936+G936+H936+I936+J936+K936</f>
        <v>0</v>
      </c>
      <c r="E936" s="6">
        <f t="shared" si="111"/>
        <v>0</v>
      </c>
      <c r="F936" s="6">
        <f t="shared" si="117"/>
        <v>0</v>
      </c>
      <c r="G936" s="6">
        <f t="shared" si="118"/>
        <v>0</v>
      </c>
      <c r="H936" s="6">
        <f t="shared" si="119"/>
        <v>0</v>
      </c>
      <c r="I936" s="6">
        <f t="shared" si="120"/>
        <v>0</v>
      </c>
      <c r="J936" s="6">
        <f t="shared" si="121"/>
        <v>0</v>
      </c>
      <c r="K936" s="10"/>
    </row>
    <row r="937" spans="1:11" ht="15">
      <c r="A937" s="8">
        <v>932</v>
      </c>
      <c r="B937" s="10" t="s">
        <v>50</v>
      </c>
      <c r="C937" s="6">
        <f t="shared" si="103"/>
        <v>0</v>
      </c>
      <c r="D937" s="6">
        <f>100-100</f>
        <v>0</v>
      </c>
      <c r="E937" s="6">
        <f t="shared" si="111"/>
        <v>0</v>
      </c>
      <c r="F937" s="6">
        <f t="shared" si="117"/>
        <v>0</v>
      </c>
      <c r="G937" s="6">
        <f t="shared" si="118"/>
        <v>0</v>
      </c>
      <c r="H937" s="6">
        <f t="shared" si="119"/>
        <v>0</v>
      </c>
      <c r="I937" s="6">
        <f t="shared" si="120"/>
        <v>0</v>
      </c>
      <c r="J937" s="6">
        <f t="shared" si="121"/>
        <v>0</v>
      </c>
      <c r="K937" s="10"/>
    </row>
    <row r="938" spans="1:11" ht="15">
      <c r="A938" s="8">
        <v>933</v>
      </c>
      <c r="B938" s="10" t="s">
        <v>329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10"/>
    </row>
    <row r="939" spans="1:11" ht="38.25">
      <c r="A939" s="8">
        <v>934</v>
      </c>
      <c r="B939" s="13" t="s">
        <v>331</v>
      </c>
      <c r="C939" s="6">
        <v>0</v>
      </c>
      <c r="D939" s="6">
        <f>D940+D941+D942</f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10"/>
    </row>
    <row r="940" spans="1:11" ht="15">
      <c r="A940" s="8">
        <v>935</v>
      </c>
      <c r="B940" s="10" t="s">
        <v>328</v>
      </c>
      <c r="C940" s="6">
        <v>0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10"/>
    </row>
    <row r="941" spans="1:11" ht="15">
      <c r="A941" s="8">
        <v>936</v>
      </c>
      <c r="B941" s="10" t="s">
        <v>50</v>
      </c>
      <c r="C941" s="6">
        <v>0</v>
      </c>
      <c r="D941" s="6">
        <f>705-705</f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10"/>
    </row>
    <row r="942" spans="1:11" ht="15">
      <c r="A942" s="8">
        <v>937</v>
      </c>
      <c r="B942" s="10" t="s">
        <v>329</v>
      </c>
      <c r="C942" s="6">
        <v>0</v>
      </c>
      <c r="D942" s="6">
        <f>E942+F942+G942+H942+I942+J942+K942</f>
        <v>0</v>
      </c>
      <c r="E942" s="6">
        <f t="shared" si="111"/>
        <v>0</v>
      </c>
      <c r="F942" s="6">
        <f t="shared" si="117"/>
        <v>0</v>
      </c>
      <c r="G942" s="6">
        <f t="shared" si="118"/>
        <v>0</v>
      </c>
      <c r="H942" s="6">
        <f t="shared" si="119"/>
        <v>0</v>
      </c>
      <c r="I942" s="6">
        <f t="shared" si="120"/>
        <v>0</v>
      </c>
      <c r="J942" s="6">
        <f t="shared" si="121"/>
        <v>0</v>
      </c>
      <c r="K942" s="10"/>
    </row>
    <row r="943" spans="1:11" ht="27">
      <c r="A943" s="8">
        <v>938</v>
      </c>
      <c r="B943" s="12" t="s">
        <v>51</v>
      </c>
      <c r="C943" s="5">
        <f t="shared" si="103"/>
        <v>3599.2000000000003</v>
      </c>
      <c r="D943" s="5">
        <f>D945+D946+D947</f>
        <v>3599.2000000000003</v>
      </c>
      <c r="E943" s="5">
        <f t="shared" si="111"/>
        <v>0</v>
      </c>
      <c r="F943" s="5">
        <f t="shared" si="117"/>
        <v>0</v>
      </c>
      <c r="G943" s="5">
        <f t="shared" si="118"/>
        <v>0</v>
      </c>
      <c r="H943" s="5">
        <f t="shared" si="119"/>
        <v>0</v>
      </c>
      <c r="I943" s="5">
        <f t="shared" si="120"/>
        <v>0</v>
      </c>
      <c r="J943" s="5">
        <f t="shared" si="121"/>
        <v>0</v>
      </c>
      <c r="K943" s="11"/>
    </row>
    <row r="944" spans="1:11" ht="15">
      <c r="A944" s="8">
        <v>939</v>
      </c>
      <c r="B944" s="12" t="s">
        <v>2</v>
      </c>
      <c r="C944" s="6">
        <f>D944+E944+F944+G944+H944+I944+J944</f>
        <v>0</v>
      </c>
      <c r="D944" s="6">
        <f>E944+F944+G944+H944+I944+J944+K944</f>
        <v>0</v>
      </c>
      <c r="E944" s="6">
        <f t="shared" si="111"/>
        <v>0</v>
      </c>
      <c r="F944" s="6">
        <f t="shared" si="117"/>
        <v>0</v>
      </c>
      <c r="G944" s="6">
        <f t="shared" si="118"/>
        <v>0</v>
      </c>
      <c r="H944" s="6">
        <f t="shared" si="119"/>
        <v>0</v>
      </c>
      <c r="I944" s="6">
        <f t="shared" si="120"/>
        <v>0</v>
      </c>
      <c r="J944" s="6">
        <f t="shared" si="121"/>
        <v>0</v>
      </c>
      <c r="K944" s="10"/>
    </row>
    <row r="945" spans="1:11" ht="15">
      <c r="A945" s="8">
        <v>940</v>
      </c>
      <c r="B945" s="10" t="s">
        <v>3</v>
      </c>
      <c r="C945" s="6">
        <f t="shared" si="103"/>
        <v>0</v>
      </c>
      <c r="D945" s="6">
        <f t="shared" si="110"/>
        <v>0</v>
      </c>
      <c r="E945" s="6">
        <f t="shared" si="111"/>
        <v>0</v>
      </c>
      <c r="F945" s="6">
        <f t="shared" si="117"/>
        <v>0</v>
      </c>
      <c r="G945" s="6">
        <f t="shared" si="118"/>
        <v>0</v>
      </c>
      <c r="H945" s="6">
        <f t="shared" si="119"/>
        <v>0</v>
      </c>
      <c r="I945" s="6">
        <f t="shared" si="120"/>
        <v>0</v>
      </c>
      <c r="J945" s="6">
        <f t="shared" si="121"/>
        <v>0</v>
      </c>
      <c r="K945" s="10"/>
    </row>
    <row r="946" spans="1:11" ht="15">
      <c r="A946" s="8">
        <v>941</v>
      </c>
      <c r="B946" s="10" t="s">
        <v>4</v>
      </c>
      <c r="C946" s="6">
        <f t="shared" si="103"/>
        <v>3599.2000000000003</v>
      </c>
      <c r="D946" s="6">
        <f>D951+D956</f>
        <v>3599.2000000000003</v>
      </c>
      <c r="E946" s="6">
        <f t="shared" si="111"/>
        <v>0</v>
      </c>
      <c r="F946" s="6">
        <f t="shared" si="117"/>
        <v>0</v>
      </c>
      <c r="G946" s="6">
        <f t="shared" si="118"/>
        <v>0</v>
      </c>
      <c r="H946" s="6">
        <f t="shared" si="119"/>
        <v>0</v>
      </c>
      <c r="I946" s="6">
        <f t="shared" si="120"/>
        <v>0</v>
      </c>
      <c r="J946" s="6">
        <f t="shared" si="121"/>
        <v>0</v>
      </c>
      <c r="K946" s="10"/>
    </row>
    <row r="947" spans="1:11" ht="15">
      <c r="A947" s="8">
        <v>942</v>
      </c>
      <c r="B947" s="10" t="s">
        <v>23</v>
      </c>
      <c r="C947" s="6">
        <f t="shared" si="103"/>
        <v>0</v>
      </c>
      <c r="D947" s="6">
        <f t="shared" si="110"/>
        <v>0</v>
      </c>
      <c r="E947" s="6">
        <f t="shared" si="111"/>
        <v>0</v>
      </c>
      <c r="F947" s="6">
        <f t="shared" si="117"/>
        <v>0</v>
      </c>
      <c r="G947" s="6">
        <f t="shared" si="118"/>
        <v>0</v>
      </c>
      <c r="H947" s="6">
        <f t="shared" si="119"/>
        <v>0</v>
      </c>
      <c r="I947" s="6">
        <f t="shared" si="120"/>
        <v>0</v>
      </c>
      <c r="J947" s="6">
        <f t="shared" si="121"/>
        <v>0</v>
      </c>
      <c r="K947" s="10"/>
    </row>
    <row r="948" spans="1:11" ht="27.75" customHeight="1">
      <c r="A948" s="8">
        <v>943</v>
      </c>
      <c r="B948" s="13" t="s">
        <v>304</v>
      </c>
      <c r="C948" s="6">
        <f t="shared" si="103"/>
        <v>3470.2000000000003</v>
      </c>
      <c r="D948" s="6">
        <f>D950+D951+D952</f>
        <v>3470.2000000000003</v>
      </c>
      <c r="E948" s="6">
        <f t="shared" si="111"/>
        <v>0</v>
      </c>
      <c r="F948" s="6">
        <f t="shared" si="117"/>
        <v>0</v>
      </c>
      <c r="G948" s="6">
        <f t="shared" si="118"/>
        <v>0</v>
      </c>
      <c r="H948" s="6">
        <f t="shared" si="119"/>
        <v>0</v>
      </c>
      <c r="I948" s="6">
        <f t="shared" si="120"/>
        <v>0</v>
      </c>
      <c r="J948" s="6">
        <f t="shared" si="121"/>
        <v>0</v>
      </c>
      <c r="K948" s="10"/>
    </row>
    <row r="949" spans="1:11" ht="15" customHeight="1">
      <c r="A949" s="8">
        <v>944</v>
      </c>
      <c r="B949" s="13" t="s">
        <v>2</v>
      </c>
      <c r="C949" s="6">
        <f>D949+E949+F949+G949+H949+I949+J949</f>
        <v>0</v>
      </c>
      <c r="D949" s="6">
        <f>E949+F949+G949+H949+I949+J949+K949</f>
        <v>0</v>
      </c>
      <c r="E949" s="6">
        <f t="shared" si="111"/>
        <v>0</v>
      </c>
      <c r="F949" s="6">
        <f t="shared" si="117"/>
        <v>0</v>
      </c>
      <c r="G949" s="6">
        <f t="shared" si="118"/>
        <v>0</v>
      </c>
      <c r="H949" s="6">
        <f t="shared" si="119"/>
        <v>0</v>
      </c>
      <c r="I949" s="6">
        <f t="shared" si="120"/>
        <v>0</v>
      </c>
      <c r="J949" s="6">
        <f t="shared" si="121"/>
        <v>0</v>
      </c>
      <c r="K949" s="10"/>
    </row>
    <row r="950" spans="1:11" ht="15">
      <c r="A950" s="8">
        <v>945</v>
      </c>
      <c r="B950" s="10" t="s">
        <v>29</v>
      </c>
      <c r="C950" s="6">
        <f t="shared" si="103"/>
        <v>0</v>
      </c>
      <c r="D950" s="6">
        <f t="shared" si="110"/>
        <v>0</v>
      </c>
      <c r="E950" s="6">
        <f t="shared" si="111"/>
        <v>0</v>
      </c>
      <c r="F950" s="6">
        <f t="shared" si="117"/>
        <v>0</v>
      </c>
      <c r="G950" s="6">
        <f t="shared" si="118"/>
        <v>0</v>
      </c>
      <c r="H950" s="6">
        <f t="shared" si="119"/>
        <v>0</v>
      </c>
      <c r="I950" s="6">
        <f t="shared" si="120"/>
        <v>0</v>
      </c>
      <c r="J950" s="6">
        <f t="shared" si="121"/>
        <v>0</v>
      </c>
      <c r="K950" s="10"/>
    </row>
    <row r="951" spans="1:11" ht="15">
      <c r="A951" s="8">
        <v>946</v>
      </c>
      <c r="B951" s="10" t="s">
        <v>30</v>
      </c>
      <c r="C951" s="6">
        <f t="shared" si="103"/>
        <v>3470.2000000000003</v>
      </c>
      <c r="D951" s="6">
        <f>5952-419-152-219.7-100-347.7-490-503.4-200-50</f>
        <v>3470.2000000000003</v>
      </c>
      <c r="E951" s="6">
        <f t="shared" si="111"/>
        <v>0</v>
      </c>
      <c r="F951" s="6">
        <f t="shared" si="117"/>
        <v>0</v>
      </c>
      <c r="G951" s="6">
        <f t="shared" si="118"/>
        <v>0</v>
      </c>
      <c r="H951" s="6">
        <f t="shared" si="119"/>
        <v>0</v>
      </c>
      <c r="I951" s="6">
        <f t="shared" si="120"/>
        <v>0</v>
      </c>
      <c r="J951" s="6">
        <f t="shared" si="121"/>
        <v>0</v>
      </c>
      <c r="K951" s="10"/>
    </row>
    <row r="952" spans="1:11" ht="15">
      <c r="A952" s="8">
        <v>947</v>
      </c>
      <c r="B952" s="10" t="s">
        <v>5</v>
      </c>
      <c r="C952" s="6">
        <f t="shared" si="103"/>
        <v>0</v>
      </c>
      <c r="D952" s="6">
        <f aca="true" t="shared" si="122" ref="D952:D957">E952+F952+G952+H952+I952+J952+K952</f>
        <v>0</v>
      </c>
      <c r="E952" s="6">
        <f t="shared" si="111"/>
        <v>0</v>
      </c>
      <c r="F952" s="6">
        <f t="shared" si="117"/>
        <v>0</v>
      </c>
      <c r="G952" s="6">
        <f t="shared" si="118"/>
        <v>0</v>
      </c>
      <c r="H952" s="6">
        <f t="shared" si="119"/>
        <v>0</v>
      </c>
      <c r="I952" s="6">
        <f t="shared" si="120"/>
        <v>0</v>
      </c>
      <c r="J952" s="6">
        <f t="shared" si="121"/>
        <v>0</v>
      </c>
      <c r="K952" s="10"/>
    </row>
    <row r="953" spans="1:11" ht="38.25">
      <c r="A953" s="8">
        <v>948</v>
      </c>
      <c r="B953" s="13" t="s">
        <v>315</v>
      </c>
      <c r="C953" s="6">
        <f t="shared" si="103"/>
        <v>129</v>
      </c>
      <c r="D953" s="6">
        <f>D954+D955+D956+D957</f>
        <v>129</v>
      </c>
      <c r="E953" s="6">
        <f t="shared" si="111"/>
        <v>0</v>
      </c>
      <c r="F953" s="6">
        <f t="shared" si="117"/>
        <v>0</v>
      </c>
      <c r="G953" s="6">
        <f t="shared" si="118"/>
        <v>0</v>
      </c>
      <c r="H953" s="6">
        <f t="shared" si="119"/>
        <v>0</v>
      </c>
      <c r="I953" s="6">
        <f t="shared" si="120"/>
        <v>0</v>
      </c>
      <c r="J953" s="6">
        <f t="shared" si="121"/>
        <v>0</v>
      </c>
      <c r="K953" s="10"/>
    </row>
    <row r="954" spans="1:11" ht="15">
      <c r="A954" s="8">
        <v>949</v>
      </c>
      <c r="B954" s="13" t="s">
        <v>2</v>
      </c>
      <c r="C954" s="6">
        <f>D954+E954+F954+G954+H954+I954+J954</f>
        <v>0</v>
      </c>
      <c r="D954" s="6">
        <f t="shared" si="122"/>
        <v>0</v>
      </c>
      <c r="E954" s="6">
        <f t="shared" si="111"/>
        <v>0</v>
      </c>
      <c r="F954" s="6">
        <f t="shared" si="117"/>
        <v>0</v>
      </c>
      <c r="G954" s="6">
        <f t="shared" si="118"/>
        <v>0</v>
      </c>
      <c r="H954" s="6">
        <f t="shared" si="119"/>
        <v>0</v>
      </c>
      <c r="I954" s="6">
        <f t="shared" si="120"/>
        <v>0</v>
      </c>
      <c r="J954" s="6">
        <f t="shared" si="121"/>
        <v>0</v>
      </c>
      <c r="K954" s="10"/>
    </row>
    <row r="955" spans="1:11" ht="15">
      <c r="A955" s="8">
        <v>950</v>
      </c>
      <c r="B955" s="10" t="s">
        <v>29</v>
      </c>
      <c r="C955" s="6">
        <f>D955+E955+F955+G955+H955+I955+J955</f>
        <v>0</v>
      </c>
      <c r="D955" s="6">
        <f t="shared" si="122"/>
        <v>0</v>
      </c>
      <c r="E955" s="6">
        <f t="shared" si="111"/>
        <v>0</v>
      </c>
      <c r="F955" s="6">
        <f t="shared" si="117"/>
        <v>0</v>
      </c>
      <c r="G955" s="6">
        <f t="shared" si="118"/>
        <v>0</v>
      </c>
      <c r="H955" s="6">
        <f t="shared" si="119"/>
        <v>0</v>
      </c>
      <c r="I955" s="6">
        <f t="shared" si="120"/>
        <v>0</v>
      </c>
      <c r="J955" s="6">
        <f t="shared" si="121"/>
        <v>0</v>
      </c>
      <c r="K955" s="10"/>
    </row>
    <row r="956" spans="1:11" ht="15">
      <c r="A956" s="8">
        <v>951</v>
      </c>
      <c r="B956" s="10" t="s">
        <v>30</v>
      </c>
      <c r="C956" s="6">
        <f>D956+E956+F956+G956+H956+I956+J956</f>
        <v>129</v>
      </c>
      <c r="D956" s="6">
        <f>200-71</f>
        <v>129</v>
      </c>
      <c r="E956" s="6">
        <f t="shared" si="111"/>
        <v>0</v>
      </c>
      <c r="F956" s="6">
        <f t="shared" si="117"/>
        <v>0</v>
      </c>
      <c r="G956" s="6">
        <f t="shared" si="118"/>
        <v>0</v>
      </c>
      <c r="H956" s="6">
        <f t="shared" si="119"/>
        <v>0</v>
      </c>
      <c r="I956" s="6">
        <f t="shared" si="120"/>
        <v>0</v>
      </c>
      <c r="J956" s="6">
        <f t="shared" si="121"/>
        <v>0</v>
      </c>
      <c r="K956" s="10"/>
    </row>
    <row r="957" spans="1:11" ht="15">
      <c r="A957" s="8">
        <v>952</v>
      </c>
      <c r="B957" s="10" t="s">
        <v>5</v>
      </c>
      <c r="C957" s="6">
        <f>D957+E957+F957+G957+H957+I957+J957</f>
        <v>0</v>
      </c>
      <c r="D957" s="6">
        <f t="shared" si="122"/>
        <v>0</v>
      </c>
      <c r="E957" s="6">
        <f t="shared" si="111"/>
        <v>0</v>
      </c>
      <c r="F957" s="6">
        <f t="shared" si="117"/>
        <v>0</v>
      </c>
      <c r="G957" s="6">
        <f t="shared" si="118"/>
        <v>0</v>
      </c>
      <c r="H957" s="6">
        <f t="shared" si="119"/>
        <v>0</v>
      </c>
      <c r="I957" s="6">
        <f t="shared" si="120"/>
        <v>0</v>
      </c>
      <c r="J957" s="6">
        <f t="shared" si="121"/>
        <v>0</v>
      </c>
      <c r="K957" s="10"/>
    </row>
    <row r="958" spans="1:11" ht="27">
      <c r="A958" s="8">
        <v>953</v>
      </c>
      <c r="B958" s="12" t="s">
        <v>52</v>
      </c>
      <c r="C958" s="5">
        <f aca="true" t="shared" si="123" ref="C958:J959">D958+E958+F958+G958+H958+I958+J958</f>
        <v>0</v>
      </c>
      <c r="D958" s="5">
        <f t="shared" si="123"/>
        <v>0</v>
      </c>
      <c r="E958" s="5">
        <f t="shared" si="123"/>
        <v>0</v>
      </c>
      <c r="F958" s="5">
        <f t="shared" si="123"/>
        <v>0</v>
      </c>
      <c r="G958" s="5">
        <f t="shared" si="123"/>
        <v>0</v>
      </c>
      <c r="H958" s="5">
        <f t="shared" si="123"/>
        <v>0</v>
      </c>
      <c r="I958" s="5">
        <f t="shared" si="123"/>
        <v>0</v>
      </c>
      <c r="J958" s="5">
        <f t="shared" si="123"/>
        <v>0</v>
      </c>
      <c r="K958" s="11"/>
    </row>
    <row r="959" spans="1:11" ht="15">
      <c r="A959" s="8">
        <v>954</v>
      </c>
      <c r="B959" s="12" t="s">
        <v>2</v>
      </c>
      <c r="C959" s="6">
        <f t="shared" si="123"/>
        <v>0</v>
      </c>
      <c r="D959" s="6">
        <f t="shared" si="123"/>
        <v>0</v>
      </c>
      <c r="E959" s="6">
        <f t="shared" si="123"/>
        <v>0</v>
      </c>
      <c r="F959" s="6">
        <f t="shared" si="123"/>
        <v>0</v>
      </c>
      <c r="G959" s="6">
        <f t="shared" si="123"/>
        <v>0</v>
      </c>
      <c r="H959" s="6">
        <f t="shared" si="123"/>
        <v>0</v>
      </c>
      <c r="I959" s="6">
        <f t="shared" si="123"/>
        <v>0</v>
      </c>
      <c r="J959" s="6">
        <f t="shared" si="123"/>
        <v>0</v>
      </c>
      <c r="K959" s="10"/>
    </row>
    <row r="960" spans="1:11" ht="15">
      <c r="A960" s="8">
        <v>955</v>
      </c>
      <c r="B960" s="10" t="s">
        <v>3</v>
      </c>
      <c r="C960" s="6">
        <f aca="true" t="shared" si="124" ref="C960:J961">D960+E960+F960+G960+H960+I960+J960</f>
        <v>0</v>
      </c>
      <c r="D960" s="6">
        <f t="shared" si="124"/>
        <v>0</v>
      </c>
      <c r="E960" s="6">
        <f t="shared" si="124"/>
        <v>0</v>
      </c>
      <c r="F960" s="6">
        <f t="shared" si="124"/>
        <v>0</v>
      </c>
      <c r="G960" s="6">
        <f t="shared" si="124"/>
        <v>0</v>
      </c>
      <c r="H960" s="6">
        <f t="shared" si="124"/>
        <v>0</v>
      </c>
      <c r="I960" s="6">
        <f t="shared" si="124"/>
        <v>0</v>
      </c>
      <c r="J960" s="6">
        <f t="shared" si="124"/>
        <v>0</v>
      </c>
      <c r="K960" s="10"/>
    </row>
    <row r="961" spans="1:11" ht="15">
      <c r="A961" s="8">
        <v>956</v>
      </c>
      <c r="B961" s="10" t="s">
        <v>4</v>
      </c>
      <c r="C961" s="6">
        <f t="shared" si="124"/>
        <v>0</v>
      </c>
      <c r="D961" s="6">
        <f t="shared" si="124"/>
        <v>0</v>
      </c>
      <c r="E961" s="6">
        <f t="shared" si="124"/>
        <v>0</v>
      </c>
      <c r="F961" s="6">
        <f t="shared" si="124"/>
        <v>0</v>
      </c>
      <c r="G961" s="6">
        <f t="shared" si="124"/>
        <v>0</v>
      </c>
      <c r="H961" s="6">
        <f t="shared" si="124"/>
        <v>0</v>
      </c>
      <c r="I961" s="6">
        <f t="shared" si="124"/>
        <v>0</v>
      </c>
      <c r="J961" s="6">
        <f t="shared" si="124"/>
        <v>0</v>
      </c>
      <c r="K961" s="10"/>
    </row>
    <row r="962" spans="1:11" ht="15">
      <c r="A962" s="8">
        <v>957</v>
      </c>
      <c r="B962" s="10" t="s">
        <v>15</v>
      </c>
      <c r="C962" s="6"/>
      <c r="D962" s="6"/>
      <c r="E962" s="6"/>
      <c r="F962" s="6"/>
      <c r="G962" s="6"/>
      <c r="H962" s="6"/>
      <c r="I962" s="6"/>
      <c r="J962" s="6"/>
      <c r="K962" s="10"/>
    </row>
    <row r="963" spans="1:11" ht="25.5">
      <c r="A963" s="8">
        <v>958</v>
      </c>
      <c r="B963" s="41" t="s">
        <v>61</v>
      </c>
      <c r="C963" s="6">
        <f>D963+E963+F963+G963+H963+I963+J963</f>
        <v>0</v>
      </c>
      <c r="D963" s="6">
        <v>0</v>
      </c>
      <c r="E963" s="6">
        <f>F963+G963+H963+I963+J963+K963+L963</f>
        <v>0</v>
      </c>
      <c r="F963" s="6">
        <f>G963+H963+I963+J963+K963+L963+M963</f>
        <v>0</v>
      </c>
      <c r="G963" s="6">
        <f>H963+I963+J963+K963+L963+M963+N963</f>
        <v>0</v>
      </c>
      <c r="H963" s="6">
        <f>I963+J963+K963+L963+M963+N963+O963</f>
        <v>0</v>
      </c>
      <c r="I963" s="6">
        <f>J963+K963+L963+M963+N963+O963+P963</f>
        <v>0</v>
      </c>
      <c r="J963" s="6">
        <f>K963+L963+M963+N963+O963+P963+Q963</f>
        <v>0</v>
      </c>
      <c r="K963" s="10"/>
    </row>
    <row r="964" spans="1:11" ht="15">
      <c r="A964" s="8">
        <v>959</v>
      </c>
      <c r="B964" s="41" t="s">
        <v>2</v>
      </c>
      <c r="C964" s="6">
        <f>D964+E964+F964+G964+H964+I964+J964</f>
        <v>0</v>
      </c>
      <c r="D964" s="6">
        <f>E964+F964+G964+H964+I964+J964+K964</f>
        <v>0</v>
      </c>
      <c r="E964" s="6">
        <f>F964+G964+H964+I964+J964+K964+L964</f>
        <v>0</v>
      </c>
      <c r="F964" s="6">
        <f>G964+H964+I964+J964+K964+L964+M964</f>
        <v>0</v>
      </c>
      <c r="G964" s="6">
        <f>H964+I964+J964+K964+L964+M964+N964</f>
        <v>0</v>
      </c>
      <c r="H964" s="6">
        <f>I964+J964+K964+L964+M964+N964+O964</f>
        <v>0</v>
      </c>
      <c r="I964" s="6">
        <f>J964+K964+L964+M964+N964+O964+P964</f>
        <v>0</v>
      </c>
      <c r="J964" s="6">
        <f>K964+L964+M964+N964+O964+P964+Q964</f>
        <v>0</v>
      </c>
      <c r="K964" s="10"/>
    </row>
    <row r="965" spans="1:11" ht="15">
      <c r="A965" s="8">
        <v>960</v>
      </c>
      <c r="B965" s="10" t="s">
        <v>3</v>
      </c>
      <c r="C965" s="6">
        <f>D965+E965+F965+G965+H965+I965+J965</f>
        <v>0</v>
      </c>
      <c r="D965" s="6">
        <f>E965+F965+G965+H965+I965+J965+K965</f>
        <v>0</v>
      </c>
      <c r="E965" s="6">
        <f aca="true" t="shared" si="125" ref="E965:E971">F965+G965+H965+I965+J965+K965+L965</f>
        <v>0</v>
      </c>
      <c r="F965" s="6">
        <f aca="true" t="shared" si="126" ref="F965:F971">G965+H965+I965+J965+K965+L965+M965</f>
        <v>0</v>
      </c>
      <c r="G965" s="6">
        <f aca="true" t="shared" si="127" ref="G965:G971">H965+I965+J965+K965+L965+M965+N965</f>
        <v>0</v>
      </c>
      <c r="H965" s="6">
        <f aca="true" t="shared" si="128" ref="H965:H971">I965+J965+K965+L965+M965+N965+O965</f>
        <v>0</v>
      </c>
      <c r="I965" s="6">
        <f aca="true" t="shared" si="129" ref="I965:I971">J965+K965+L965+M965+N965+O965+P965</f>
        <v>0</v>
      </c>
      <c r="J965" s="6">
        <f aca="true" t="shared" si="130" ref="J965:J971">K965+L965+M965+N965+O965+P965+Q965</f>
        <v>0</v>
      </c>
      <c r="K965" s="10"/>
    </row>
    <row r="966" spans="1:11" ht="15">
      <c r="A966" s="8">
        <v>961</v>
      </c>
      <c r="B966" s="10" t="s">
        <v>4</v>
      </c>
      <c r="C966" s="6">
        <v>0</v>
      </c>
      <c r="D966" s="6">
        <v>0</v>
      </c>
      <c r="E966" s="6">
        <f t="shared" si="125"/>
        <v>0</v>
      </c>
      <c r="F966" s="6">
        <f t="shared" si="126"/>
        <v>0</v>
      </c>
      <c r="G966" s="6">
        <f t="shared" si="127"/>
        <v>0</v>
      </c>
      <c r="H966" s="6">
        <f t="shared" si="128"/>
        <v>0</v>
      </c>
      <c r="I966" s="6">
        <f t="shared" si="129"/>
        <v>0</v>
      </c>
      <c r="J966" s="6">
        <f t="shared" si="130"/>
        <v>0</v>
      </c>
      <c r="K966" s="10"/>
    </row>
    <row r="967" spans="1:11" ht="27">
      <c r="A967" s="8">
        <v>962</v>
      </c>
      <c r="B967" s="12" t="s">
        <v>52</v>
      </c>
      <c r="C967" s="5">
        <f aca="true" t="shared" si="131" ref="C967:J968">D967+E967+F967+G967+H967+I967+J967</f>
        <v>0</v>
      </c>
      <c r="D967" s="5">
        <f t="shared" si="131"/>
        <v>0</v>
      </c>
      <c r="E967" s="5">
        <f t="shared" si="131"/>
        <v>0</v>
      </c>
      <c r="F967" s="5">
        <f t="shared" si="131"/>
        <v>0</v>
      </c>
      <c r="G967" s="5">
        <f t="shared" si="131"/>
        <v>0</v>
      </c>
      <c r="H967" s="5">
        <f t="shared" si="131"/>
        <v>0</v>
      </c>
      <c r="I967" s="5">
        <f t="shared" si="131"/>
        <v>0</v>
      </c>
      <c r="J967" s="5">
        <f t="shared" si="131"/>
        <v>0</v>
      </c>
      <c r="K967" s="11"/>
    </row>
    <row r="968" spans="1:11" ht="15">
      <c r="A968" s="8">
        <v>963</v>
      </c>
      <c r="B968" s="12" t="s">
        <v>2</v>
      </c>
      <c r="C968" s="6">
        <f t="shared" si="131"/>
        <v>0</v>
      </c>
      <c r="D968" s="6">
        <f t="shared" si="131"/>
        <v>0</v>
      </c>
      <c r="E968" s="6">
        <f t="shared" si="131"/>
        <v>0</v>
      </c>
      <c r="F968" s="6">
        <f t="shared" si="131"/>
        <v>0</v>
      </c>
      <c r="G968" s="6">
        <f t="shared" si="131"/>
        <v>0</v>
      </c>
      <c r="H968" s="6">
        <f t="shared" si="131"/>
        <v>0</v>
      </c>
      <c r="I968" s="6">
        <f t="shared" si="131"/>
        <v>0</v>
      </c>
      <c r="J968" s="6">
        <f t="shared" si="131"/>
        <v>0</v>
      </c>
      <c r="K968" s="10"/>
    </row>
    <row r="969" spans="1:11" ht="15">
      <c r="A969" s="8">
        <v>964</v>
      </c>
      <c r="B969" s="10" t="s">
        <v>3</v>
      </c>
      <c r="C969" s="6">
        <f aca="true" t="shared" si="132" ref="C969:J970">D969+E969+F969+G969+H969+I969+J969</f>
        <v>0</v>
      </c>
      <c r="D969" s="6">
        <f t="shared" si="132"/>
        <v>0</v>
      </c>
      <c r="E969" s="6">
        <f t="shared" si="132"/>
        <v>0</v>
      </c>
      <c r="F969" s="6">
        <f t="shared" si="132"/>
        <v>0</v>
      </c>
      <c r="G969" s="6">
        <f t="shared" si="132"/>
        <v>0</v>
      </c>
      <c r="H969" s="6">
        <f t="shared" si="132"/>
        <v>0</v>
      </c>
      <c r="I969" s="6">
        <f t="shared" si="132"/>
        <v>0</v>
      </c>
      <c r="J969" s="6">
        <f t="shared" si="132"/>
        <v>0</v>
      </c>
      <c r="K969" s="10"/>
    </row>
    <row r="970" spans="1:11" ht="15">
      <c r="A970" s="8">
        <v>965</v>
      </c>
      <c r="B970" s="10" t="s">
        <v>4</v>
      </c>
      <c r="C970" s="6">
        <f t="shared" si="132"/>
        <v>0</v>
      </c>
      <c r="D970" s="6">
        <f t="shared" si="132"/>
        <v>0</v>
      </c>
      <c r="E970" s="6">
        <f t="shared" si="132"/>
        <v>0</v>
      </c>
      <c r="F970" s="6">
        <f t="shared" si="132"/>
        <v>0</v>
      </c>
      <c r="G970" s="6">
        <f t="shared" si="132"/>
        <v>0</v>
      </c>
      <c r="H970" s="6">
        <f t="shared" si="132"/>
        <v>0</v>
      </c>
      <c r="I970" s="6">
        <f t="shared" si="132"/>
        <v>0</v>
      </c>
      <c r="J970" s="6">
        <f t="shared" si="132"/>
        <v>0</v>
      </c>
      <c r="K970" s="10"/>
    </row>
    <row r="971" spans="1:11" ht="15">
      <c r="A971" s="8">
        <v>966</v>
      </c>
      <c r="B971" s="10" t="s">
        <v>23</v>
      </c>
      <c r="C971" s="6">
        <f>D971+E971+F971+G971+H971+I971+J971</f>
        <v>0</v>
      </c>
      <c r="D971" s="6">
        <f>E971+F971+G971+H971+I971+J971+K971</f>
        <v>0</v>
      </c>
      <c r="E971" s="6">
        <f t="shared" si="125"/>
        <v>0</v>
      </c>
      <c r="F971" s="6">
        <f t="shared" si="126"/>
        <v>0</v>
      </c>
      <c r="G971" s="6">
        <f t="shared" si="127"/>
        <v>0</v>
      </c>
      <c r="H971" s="6">
        <f t="shared" si="128"/>
        <v>0</v>
      </c>
      <c r="I971" s="6">
        <f t="shared" si="129"/>
        <v>0</v>
      </c>
      <c r="J971" s="6">
        <f t="shared" si="130"/>
        <v>0</v>
      </c>
      <c r="K971" s="10"/>
    </row>
    <row r="972" spans="1:11" ht="15" customHeight="1">
      <c r="A972" s="8">
        <v>967</v>
      </c>
      <c r="B972" s="66" t="s">
        <v>286</v>
      </c>
      <c r="C972" s="67"/>
      <c r="D972" s="67"/>
      <c r="E972" s="67"/>
      <c r="F972" s="67"/>
      <c r="G972" s="67"/>
      <c r="H972" s="67"/>
      <c r="I972" s="67"/>
      <c r="J972" s="67"/>
      <c r="K972" s="68"/>
    </row>
    <row r="973" spans="1:11" ht="15">
      <c r="A973" s="8">
        <v>968</v>
      </c>
      <c r="B973" s="41" t="s">
        <v>84</v>
      </c>
      <c r="C973" s="9">
        <f>D973+E973+F973+G973+H973+I973+J973</f>
        <v>189523.9</v>
      </c>
      <c r="D973" s="9">
        <f>D975+D976+D977</f>
        <v>41023.399999999994</v>
      </c>
      <c r="E973" s="9">
        <f>E975+E976+E977</f>
        <v>24157</v>
      </c>
      <c r="F973" s="9">
        <f>F975+F976+F977</f>
        <v>4802.9</v>
      </c>
      <c r="G973" s="9">
        <f>G975+G976+G977</f>
        <v>13289.7</v>
      </c>
      <c r="H973" s="9">
        <f>H975+H976+H977</f>
        <v>33528.4</v>
      </c>
      <c r="I973" s="9">
        <f>I975+I976+I977</f>
        <v>35050</v>
      </c>
      <c r="J973" s="9">
        <f>J975+J976+J977</f>
        <v>37672.5</v>
      </c>
      <c r="K973" s="10"/>
    </row>
    <row r="974" spans="1:11" ht="15">
      <c r="A974" s="8">
        <v>969</v>
      </c>
      <c r="B974" s="41" t="s">
        <v>2</v>
      </c>
      <c r="C974" s="6">
        <f>D974+E974+F974+G974+H974+I974+J974</f>
        <v>0</v>
      </c>
      <c r="D974" s="6">
        <f>E974+F974+G974+H974+I974+J974+K974</f>
        <v>0</v>
      </c>
      <c r="E974" s="6">
        <f>F974+G974+H974+I974+J974+K974+L974</f>
        <v>0</v>
      </c>
      <c r="F974" s="6">
        <f>G974+H974+I974+J974+K974+L974+M974</f>
        <v>0</v>
      </c>
      <c r="G974" s="6">
        <f>H974+I974+J974+K974+L974+M974+N974</f>
        <v>0</v>
      </c>
      <c r="H974" s="6">
        <f>I974+J974+K974+L974+M974+N974+O974</f>
        <v>0</v>
      </c>
      <c r="I974" s="6">
        <f>J974+K974+L974+M974+N974+O974+P974</f>
        <v>0</v>
      </c>
      <c r="J974" s="6">
        <f>K974+L974+M974+N974+O974+P974+Q974</f>
        <v>0</v>
      </c>
      <c r="K974" s="10"/>
    </row>
    <row r="975" spans="1:11" ht="15">
      <c r="A975" s="8">
        <v>970</v>
      </c>
      <c r="B975" s="10" t="s">
        <v>3</v>
      </c>
      <c r="C975" s="7">
        <f aca="true" t="shared" si="133" ref="C975:C1012">D975+E975+F975+G975+H975+I975+J975</f>
        <v>5487.6</v>
      </c>
      <c r="D975" s="7">
        <f>D981</f>
        <v>5392.6</v>
      </c>
      <c r="E975" s="7">
        <f aca="true" t="shared" si="134" ref="E975:J975">E981</f>
        <v>30</v>
      </c>
      <c r="F975" s="7">
        <f t="shared" si="134"/>
        <v>27</v>
      </c>
      <c r="G975" s="7">
        <f t="shared" si="134"/>
        <v>38</v>
      </c>
      <c r="H975" s="7">
        <f t="shared" si="134"/>
        <v>0</v>
      </c>
      <c r="I975" s="7">
        <f t="shared" si="134"/>
        <v>0</v>
      </c>
      <c r="J975" s="7">
        <f t="shared" si="134"/>
        <v>0</v>
      </c>
      <c r="K975" s="10"/>
    </row>
    <row r="976" spans="1:11" ht="15">
      <c r="A976" s="8">
        <v>971</v>
      </c>
      <c r="B976" s="10" t="s">
        <v>4</v>
      </c>
      <c r="C976" s="7">
        <f t="shared" si="133"/>
        <v>184036.3</v>
      </c>
      <c r="D976" s="7">
        <f>D982</f>
        <v>35630.799999999996</v>
      </c>
      <c r="E976" s="7">
        <f>E982</f>
        <v>24127</v>
      </c>
      <c r="F976" s="7">
        <f>F982</f>
        <v>4775.9</v>
      </c>
      <c r="G976" s="7">
        <f>G982</f>
        <v>13251.7</v>
      </c>
      <c r="H976" s="7">
        <f>H982</f>
        <v>33528.4</v>
      </c>
      <c r="I976" s="7">
        <f>I982</f>
        <v>35050</v>
      </c>
      <c r="J976" s="7">
        <f>J982</f>
        <v>37672.5</v>
      </c>
      <c r="K976" s="10"/>
    </row>
    <row r="977" spans="1:11" ht="15">
      <c r="A977" s="8">
        <v>972</v>
      </c>
      <c r="B977" s="10" t="s">
        <v>23</v>
      </c>
      <c r="C977" s="7">
        <f t="shared" si="133"/>
        <v>0</v>
      </c>
      <c r="D977" s="7">
        <f>E977+F977+G977+H977+I977+J977+K977</f>
        <v>0</v>
      </c>
      <c r="E977" s="7">
        <f>F977+G977+H977+I977+J977+K977+L977</f>
        <v>0</v>
      </c>
      <c r="F977" s="7">
        <f>G977+H977+I977+J977+K977+L977+M977</f>
        <v>0</v>
      </c>
      <c r="G977" s="7">
        <f>H977+I977+J977+K977+L977+M977+N977</f>
        <v>0</v>
      </c>
      <c r="H977" s="7">
        <f>I977+J977+K977+L977+M977+N977+O977</f>
        <v>0</v>
      </c>
      <c r="I977" s="7">
        <f>J977+K977+L977+M977+N977+O977+P977</f>
        <v>0</v>
      </c>
      <c r="J977" s="7">
        <f>K977+L977+M977+N977+O977+P977+Q977</f>
        <v>0</v>
      </c>
      <c r="K977" s="10"/>
    </row>
    <row r="978" spans="1:11" ht="15">
      <c r="A978" s="8">
        <v>973</v>
      </c>
      <c r="B978" s="10" t="s">
        <v>20</v>
      </c>
      <c r="C978" s="7">
        <f t="shared" si="133"/>
        <v>0</v>
      </c>
      <c r="D978" s="7">
        <f>E978+F978+G978+H978+I978+J978+K978</f>
        <v>0</v>
      </c>
      <c r="E978" s="7">
        <f>F978+G978+H978+I978+J978+K978+L978</f>
        <v>0</v>
      </c>
      <c r="F978" s="7">
        <f>G978+H978+I978+J978+K978+L978+M978</f>
        <v>0</v>
      </c>
      <c r="G978" s="7">
        <f>H978+I978+J978+K978+L978+M978+N978</f>
        <v>0</v>
      </c>
      <c r="H978" s="7">
        <f>I978+J978+K978+L978+M978+N978+O978</f>
        <v>0</v>
      </c>
      <c r="I978" s="7">
        <f>J978+K978+L978+M978+N978+O978+P978</f>
        <v>0</v>
      </c>
      <c r="J978" s="7">
        <f>K978+L978+M978+N978+O978+P978+Q978</f>
        <v>0</v>
      </c>
      <c r="K978" s="10"/>
    </row>
    <row r="979" spans="1:11" ht="25.5">
      <c r="A979" s="8">
        <v>974</v>
      </c>
      <c r="B979" s="41" t="s">
        <v>61</v>
      </c>
      <c r="C979" s="7">
        <f t="shared" si="133"/>
        <v>189523.9</v>
      </c>
      <c r="D979" s="7">
        <f>D981+D982+D983</f>
        <v>41023.399999999994</v>
      </c>
      <c r="E979" s="7">
        <f>E981+E982+E983</f>
        <v>24157</v>
      </c>
      <c r="F979" s="7">
        <f>F981+F982+F983</f>
        <v>4802.9</v>
      </c>
      <c r="G979" s="7">
        <f>G981+G982+G983</f>
        <v>13289.7</v>
      </c>
      <c r="H979" s="7">
        <f>H981+H982+H983</f>
        <v>33528.4</v>
      </c>
      <c r="I979" s="7">
        <f>I981+I982+I983</f>
        <v>35050</v>
      </c>
      <c r="J979" s="7">
        <f>J981+J982+J983</f>
        <v>37672.5</v>
      </c>
      <c r="K979" s="10"/>
    </row>
    <row r="980" spans="1:11" ht="15">
      <c r="A980" s="8">
        <v>975</v>
      </c>
      <c r="B980" s="41" t="s">
        <v>2</v>
      </c>
      <c r="C980" s="6">
        <f t="shared" si="133"/>
        <v>0</v>
      </c>
      <c r="D980" s="6">
        <f>E980+F980+G980+H980+I980+J980+K980</f>
        <v>0</v>
      </c>
      <c r="E980" s="6">
        <f>F980+G980+H980+I980+J980+K980+L980</f>
        <v>0</v>
      </c>
      <c r="F980" s="6">
        <f>G980+H980+I980+J980+K980+L980+M980</f>
        <v>0</v>
      </c>
      <c r="G980" s="6">
        <f>H980+I980+J980+K980+L980+M980+N980</f>
        <v>0</v>
      </c>
      <c r="H980" s="6">
        <f>I980+J980+K980+L980+M980+N980+O980</f>
        <v>0</v>
      </c>
      <c r="I980" s="6">
        <f>J980+K980+L980+M980+N980+O980+P980</f>
        <v>0</v>
      </c>
      <c r="J980" s="6">
        <f>K980+L980+M980+N980+O980+P980+Q980</f>
        <v>0</v>
      </c>
      <c r="K980" s="10"/>
    </row>
    <row r="981" spans="1:11" ht="15">
      <c r="A981" s="8">
        <v>976</v>
      </c>
      <c r="B981" s="10" t="s">
        <v>3</v>
      </c>
      <c r="C981" s="7">
        <f t="shared" si="133"/>
        <v>5487.6</v>
      </c>
      <c r="D981" s="7">
        <f>D986+D991+D996+D1001+D1006+D1012</f>
        <v>5392.6</v>
      </c>
      <c r="E981" s="7">
        <f aca="true" t="shared" si="135" ref="E981:J981">E986+E991+E996+E1001+E1006+E1012</f>
        <v>30</v>
      </c>
      <c r="F981" s="7">
        <f t="shared" si="135"/>
        <v>27</v>
      </c>
      <c r="G981" s="7">
        <f t="shared" si="135"/>
        <v>38</v>
      </c>
      <c r="H981" s="7">
        <f t="shared" si="135"/>
        <v>0</v>
      </c>
      <c r="I981" s="7">
        <f t="shared" si="135"/>
        <v>0</v>
      </c>
      <c r="J981" s="7">
        <f t="shared" si="135"/>
        <v>0</v>
      </c>
      <c r="K981" s="7"/>
    </row>
    <row r="982" spans="1:11" ht="15">
      <c r="A982" s="8">
        <v>977</v>
      </c>
      <c r="B982" s="10" t="s">
        <v>4</v>
      </c>
      <c r="C982" s="7">
        <f t="shared" si="133"/>
        <v>184036.3</v>
      </c>
      <c r="D982" s="7">
        <f>D987+D992+D997</f>
        <v>35630.799999999996</v>
      </c>
      <c r="E982" s="7">
        <f>E987+E992+E997+E1011+E1015</f>
        <v>24127</v>
      </c>
      <c r="F982" s="7">
        <f>F987+F992+F997+F1015</f>
        <v>4775.9</v>
      </c>
      <c r="G982" s="7">
        <f>G987+G992+G997+G1015</f>
        <v>13251.7</v>
      </c>
      <c r="H982" s="7">
        <f>H987+H992+H997+H1012</f>
        <v>33528.4</v>
      </c>
      <c r="I982" s="7">
        <f>I987+I992+I997+I1012</f>
        <v>35050</v>
      </c>
      <c r="J982" s="7">
        <f>J987+J992+J997+J1012</f>
        <v>37672.5</v>
      </c>
      <c r="K982" s="7"/>
    </row>
    <row r="983" spans="1:11" ht="15">
      <c r="A983" s="8">
        <v>978</v>
      </c>
      <c r="B983" s="10" t="s">
        <v>23</v>
      </c>
      <c r="C983" s="7">
        <f t="shared" si="133"/>
        <v>0</v>
      </c>
      <c r="D983" s="7">
        <f>E983+F983+G983+H983+I983+J983+K983</f>
        <v>0</v>
      </c>
      <c r="E983" s="7">
        <f>F983+G983+H983+I983+J983+K983+L983</f>
        <v>0</v>
      </c>
      <c r="F983" s="7">
        <f>G983+H983+I983+J983+K983+L983+M983</f>
        <v>0</v>
      </c>
      <c r="G983" s="7">
        <f>H983+I983+J983+K983+L983+M983+N983</f>
        <v>0</v>
      </c>
      <c r="H983" s="7">
        <f>I983+J983+K983+L983+M983+N983+O983</f>
        <v>0</v>
      </c>
      <c r="I983" s="7">
        <f>J983+K983+L983+M983+N983+O983+P983</f>
        <v>0</v>
      </c>
      <c r="J983" s="7">
        <f>K983+L983+M983+N983+O983+P983+Q983</f>
        <v>0</v>
      </c>
      <c r="K983" s="10"/>
    </row>
    <row r="984" spans="1:11" ht="40.5">
      <c r="A984" s="8">
        <v>979</v>
      </c>
      <c r="B984" s="12" t="s">
        <v>53</v>
      </c>
      <c r="C984" s="9">
        <f t="shared" si="133"/>
        <v>2696.2</v>
      </c>
      <c r="D984" s="9">
        <f>D986+D987+D988</f>
        <v>190.8</v>
      </c>
      <c r="E984" s="9">
        <f>E986+E987+E988</f>
        <v>358</v>
      </c>
      <c r="F984" s="9">
        <v>388.5</v>
      </c>
      <c r="G984" s="9">
        <f>G986+G987+G988</f>
        <v>408</v>
      </c>
      <c r="H984" s="9">
        <f>H986+H987+H988</f>
        <v>428.4</v>
      </c>
      <c r="I984" s="9">
        <f>I986+I987+I988</f>
        <v>450</v>
      </c>
      <c r="J984" s="9">
        <f>J986+J987+J988</f>
        <v>472.5</v>
      </c>
      <c r="K984" s="10"/>
    </row>
    <row r="985" spans="1:11" ht="15">
      <c r="A985" s="8">
        <v>980</v>
      </c>
      <c r="B985" s="12" t="s">
        <v>2</v>
      </c>
      <c r="C985" s="6">
        <f t="shared" si="133"/>
        <v>0</v>
      </c>
      <c r="D985" s="6">
        <f>E985+F985+G985+H985+I985+J985+K985</f>
        <v>0</v>
      </c>
      <c r="E985" s="6">
        <f>F985+G985+H985+I985+J985+K985+L985</f>
        <v>0</v>
      </c>
      <c r="F985" s="6">
        <f>G985+H985+I985+J985+K985+L985+M985</f>
        <v>0</v>
      </c>
      <c r="G985" s="6">
        <f>H985+I985+J985+K985+L985+M985+N985</f>
        <v>0</v>
      </c>
      <c r="H985" s="6">
        <f>I985+J985+K985+L985+M985+N985+O985</f>
        <v>0</v>
      </c>
      <c r="I985" s="6">
        <f>J985+K985+L985+M985+N985+O985+P985</f>
        <v>0</v>
      </c>
      <c r="J985" s="6">
        <f>K985+L985+M985+N985+O985+P985+Q985</f>
        <v>0</v>
      </c>
      <c r="K985" s="10"/>
    </row>
    <row r="986" spans="1:11" ht="15">
      <c r="A986" s="8">
        <v>981</v>
      </c>
      <c r="B986" s="10" t="s">
        <v>49</v>
      </c>
      <c r="C986" s="7">
        <f t="shared" si="133"/>
        <v>0</v>
      </c>
      <c r="D986" s="7">
        <f>E986+F986+G986+H986+I986+J986+K986</f>
        <v>0</v>
      </c>
      <c r="E986" s="7">
        <f>F986+G986+H986+I986+J986+K986+L986</f>
        <v>0</v>
      </c>
      <c r="F986" s="7">
        <f>G986+H986+I986+J986+K986+L986+M986</f>
        <v>0</v>
      </c>
      <c r="G986" s="7">
        <f>H986+I986+J986+K986+L986+M986+N986</f>
        <v>0</v>
      </c>
      <c r="H986" s="7">
        <f>I986+J986+K986+L986+M986+N986+O986</f>
        <v>0</v>
      </c>
      <c r="I986" s="7">
        <f>J986+K986+L986+M986+N986+O986+P986</f>
        <v>0</v>
      </c>
      <c r="J986" s="7">
        <f>K986+L986+M986+N986+O986+P986+Q986</f>
        <v>0</v>
      </c>
      <c r="K986" s="10"/>
    </row>
    <row r="987" spans="1:11" ht="15">
      <c r="A987" s="8">
        <v>982</v>
      </c>
      <c r="B987" s="10" t="s">
        <v>50</v>
      </c>
      <c r="C987" s="7">
        <f t="shared" si="133"/>
        <v>2696.2</v>
      </c>
      <c r="D987" s="7">
        <v>190.8</v>
      </c>
      <c r="E987" s="7">
        <v>358</v>
      </c>
      <c r="F987" s="7">
        <v>388.5</v>
      </c>
      <c r="G987" s="7">
        <v>408</v>
      </c>
      <c r="H987" s="7">
        <v>428.4</v>
      </c>
      <c r="I987" s="7">
        <v>450</v>
      </c>
      <c r="J987" s="7">
        <v>472.5</v>
      </c>
      <c r="K987" s="10"/>
    </row>
    <row r="988" spans="1:11" ht="15">
      <c r="A988" s="8">
        <v>983</v>
      </c>
      <c r="B988" s="10" t="s">
        <v>21</v>
      </c>
      <c r="C988" s="7">
        <f t="shared" si="133"/>
        <v>0</v>
      </c>
      <c r="D988" s="7">
        <f>E988+F988+G988+H988+I988+J988+K988</f>
        <v>0</v>
      </c>
      <c r="E988" s="7">
        <f>F988+G988+H988+I988+J988+K988+L988</f>
        <v>0</v>
      </c>
      <c r="F988" s="7">
        <f>G988+H988+I988+J988+K988+L988+M988</f>
        <v>0</v>
      </c>
      <c r="G988" s="7">
        <f>H988+I988+J988+K988+L988+M988+N988</f>
        <v>0</v>
      </c>
      <c r="H988" s="7">
        <f>I988+J988+K988+L988+M988+N988+O988</f>
        <v>0</v>
      </c>
      <c r="I988" s="7">
        <f>J988+K988+L988+M988+N988+O988+P988</f>
        <v>0</v>
      </c>
      <c r="J988" s="7">
        <f>K988+L988+M988+N988+O988+P988+Q988</f>
        <v>0</v>
      </c>
      <c r="K988" s="10"/>
    </row>
    <row r="989" spans="1:11" ht="27">
      <c r="A989" s="8">
        <v>984</v>
      </c>
      <c r="B989" s="12" t="s">
        <v>210</v>
      </c>
      <c r="C989" s="9">
        <f t="shared" si="133"/>
        <v>132732.6</v>
      </c>
      <c r="D989" s="9">
        <f>D991+D992+D993</f>
        <v>37832.6</v>
      </c>
      <c r="E989" s="9">
        <f>E991+E992+E993</f>
        <v>0</v>
      </c>
      <c r="F989" s="9">
        <f>F991+F992+F993</f>
        <v>0</v>
      </c>
      <c r="G989" s="9">
        <f>G991+G992+G993</f>
        <v>0</v>
      </c>
      <c r="H989" s="9">
        <f>H991+H992+H993</f>
        <v>30100</v>
      </c>
      <c r="I989" s="9">
        <f>I991+I992+I993</f>
        <v>31600</v>
      </c>
      <c r="J989" s="9">
        <f>J991+J992+J993</f>
        <v>33200</v>
      </c>
      <c r="K989" s="10"/>
    </row>
    <row r="990" spans="1:11" ht="15">
      <c r="A990" s="8">
        <v>985</v>
      </c>
      <c r="B990" s="12" t="s">
        <v>2</v>
      </c>
      <c r="C990" s="6">
        <f t="shared" si="133"/>
        <v>0</v>
      </c>
      <c r="D990" s="6">
        <f>E990+F990+G990+H990+I990+J990+K990</f>
        <v>0</v>
      </c>
      <c r="E990" s="6">
        <f>F990+G990+H990+I990+J990+K990+L990</f>
        <v>0</v>
      </c>
      <c r="F990" s="6">
        <f>G990+H990+I990+J990+K990+L990+M990</f>
        <v>0</v>
      </c>
      <c r="G990" s="6">
        <f>H990+I990+J990+K990+L990+M990+N990</f>
        <v>0</v>
      </c>
      <c r="H990" s="6">
        <f>I990+J990+K990+L990+M990+N990+O990</f>
        <v>0</v>
      </c>
      <c r="I990" s="6">
        <f>J990+K990+L990+M990+N990+O990+P990</f>
        <v>0</v>
      </c>
      <c r="J990" s="6">
        <f>K990+L990+M990+N990+O990+P990+Q990</f>
        <v>0</v>
      </c>
      <c r="K990" s="10"/>
    </row>
    <row r="991" spans="1:11" ht="15">
      <c r="A991" s="8">
        <v>986</v>
      </c>
      <c r="B991" s="10" t="s">
        <v>3</v>
      </c>
      <c r="C991" s="7">
        <f t="shared" si="133"/>
        <v>5392.6</v>
      </c>
      <c r="D991" s="7">
        <f>4408+843+141.6</f>
        <v>5392.6</v>
      </c>
      <c r="E991" s="7">
        <f>F991+G991+H991+I991+J991+K991+L991</f>
        <v>0</v>
      </c>
      <c r="F991" s="7">
        <f>G991+H991+I991+J991+K991+L991+M991</f>
        <v>0</v>
      </c>
      <c r="G991" s="7">
        <f>H991+I991+J991+K991+L991+M991+N991</f>
        <v>0</v>
      </c>
      <c r="H991" s="7">
        <f>I991+J991+K991+L991+M991+N991+O991</f>
        <v>0</v>
      </c>
      <c r="I991" s="7">
        <f>J991+K991+L991+M991+N991+O991+P991</f>
        <v>0</v>
      </c>
      <c r="J991" s="7">
        <f>K991+L991+M991+N991+O991+P991+Q991</f>
        <v>0</v>
      </c>
      <c r="K991" s="10"/>
    </row>
    <row r="992" spans="1:11" ht="15">
      <c r="A992" s="8">
        <v>987</v>
      </c>
      <c r="B992" s="10" t="s">
        <v>4</v>
      </c>
      <c r="C992" s="7">
        <f t="shared" si="133"/>
        <v>127340</v>
      </c>
      <c r="D992" s="7">
        <f>23651.2+1382.1-700+2103.8+3300.5-300+293.6-300+3158.8-150</f>
        <v>32439.999999999996</v>
      </c>
      <c r="E992" s="7">
        <v>0</v>
      </c>
      <c r="F992" s="7">
        <v>0</v>
      </c>
      <c r="G992" s="7">
        <v>0</v>
      </c>
      <c r="H992" s="7">
        <v>30100</v>
      </c>
      <c r="I992" s="7">
        <v>31600</v>
      </c>
      <c r="J992" s="7">
        <v>33200</v>
      </c>
      <c r="K992" s="10"/>
    </row>
    <row r="993" spans="1:11" ht="15">
      <c r="A993" s="8">
        <v>988</v>
      </c>
      <c r="B993" s="10" t="s">
        <v>5</v>
      </c>
      <c r="C993" s="7">
        <f t="shared" si="133"/>
        <v>0</v>
      </c>
      <c r="D993" s="7">
        <f>E993+F993+G993+H993+I993+J993+K993</f>
        <v>0</v>
      </c>
      <c r="E993" s="7">
        <f>F993+G993+H993+I993+J993+K993+L993</f>
        <v>0</v>
      </c>
      <c r="F993" s="7">
        <f>G993+H993+I993+J993+K993+L993+M993</f>
        <v>0</v>
      </c>
      <c r="G993" s="7">
        <f>H993+I993+J993+K993+L993+M993+N993</f>
        <v>0</v>
      </c>
      <c r="H993" s="7">
        <f>I993+J993+K993+L993+M993+N993+O993</f>
        <v>0</v>
      </c>
      <c r="I993" s="7">
        <f>J993+K993+L993+M993+N993+O993+P993</f>
        <v>0</v>
      </c>
      <c r="J993" s="7">
        <f>K993+L993+M993+N993+O993+P993+Q993</f>
        <v>0</v>
      </c>
      <c r="K993" s="10"/>
    </row>
    <row r="994" spans="1:11" ht="40.5">
      <c r="A994" s="8">
        <v>989</v>
      </c>
      <c r="B994" s="12" t="s">
        <v>211</v>
      </c>
      <c r="C994" s="9">
        <f t="shared" si="133"/>
        <v>22000</v>
      </c>
      <c r="D994" s="9">
        <f>D996+D997+D998</f>
        <v>3000</v>
      </c>
      <c r="E994" s="9">
        <f>E996+E997+E998</f>
        <v>3000</v>
      </c>
      <c r="F994" s="9">
        <f>F996+F997+F998</f>
        <v>3000</v>
      </c>
      <c r="G994" s="9">
        <f>G996+G997+G998</f>
        <v>3000</v>
      </c>
      <c r="H994" s="9">
        <f>H996+H997+H998</f>
        <v>3000</v>
      </c>
      <c r="I994" s="9">
        <f>I996+I997+I998</f>
        <v>3000</v>
      </c>
      <c r="J994" s="9">
        <f>J996+J997+J998</f>
        <v>4000</v>
      </c>
      <c r="K994" s="10">
        <v>76</v>
      </c>
    </row>
    <row r="995" spans="1:11" ht="15">
      <c r="A995" s="8">
        <v>990</v>
      </c>
      <c r="B995" s="12" t="s">
        <v>2</v>
      </c>
      <c r="C995" s="6">
        <f t="shared" si="133"/>
        <v>0</v>
      </c>
      <c r="D995" s="6">
        <f>E995+F995+G995+H995+I995+J995+K995</f>
        <v>0</v>
      </c>
      <c r="E995" s="6">
        <f>F995+G995+H995+I995+J995+K995+L995</f>
        <v>0</v>
      </c>
      <c r="F995" s="6">
        <f>G995+H995+I995+J995+K995+L995+M995</f>
        <v>0</v>
      </c>
      <c r="G995" s="6">
        <f>H995+I995+J995+K995+L995+M995+N995</f>
        <v>0</v>
      </c>
      <c r="H995" s="6">
        <f>I995+J995+K995+L995+M995+N995+O995</f>
        <v>0</v>
      </c>
      <c r="I995" s="6">
        <f>J995+K995+L995+M995+N995+O995+P995</f>
        <v>0</v>
      </c>
      <c r="J995" s="6">
        <f>K995+L995+M995+N995+O995+P995+Q995</f>
        <v>0</v>
      </c>
      <c r="K995" s="10"/>
    </row>
    <row r="996" spans="1:11" ht="15">
      <c r="A996" s="8">
        <v>991</v>
      </c>
      <c r="B996" s="10" t="s">
        <v>3</v>
      </c>
      <c r="C996" s="7">
        <f t="shared" si="133"/>
        <v>0</v>
      </c>
      <c r="D996" s="7">
        <f>E996+F996+G996+H996+I996+J996+K996</f>
        <v>0</v>
      </c>
      <c r="E996" s="7">
        <f>F996+G996+H996+I996+J996+K996+L996</f>
        <v>0</v>
      </c>
      <c r="F996" s="7">
        <f>G996+H996+I996+J996+K996+L996+M996</f>
        <v>0</v>
      </c>
      <c r="G996" s="7">
        <f>H996+I996+J996+K996+L996+M996+N996</f>
        <v>0</v>
      </c>
      <c r="H996" s="7">
        <f>I996+J996+K996+L996+M996+N996+O996</f>
        <v>0</v>
      </c>
      <c r="I996" s="7">
        <f>J996+K996+L996+M996+N996+O996+P996</f>
        <v>0</v>
      </c>
      <c r="J996" s="7">
        <f>K996+L996+M996+N996+O996+P996+Q996</f>
        <v>0</v>
      </c>
      <c r="K996" s="10"/>
    </row>
    <row r="997" spans="1:11" ht="15">
      <c r="A997" s="8">
        <v>992</v>
      </c>
      <c r="B997" s="10" t="s">
        <v>4</v>
      </c>
      <c r="C997" s="7">
        <f t="shared" si="133"/>
        <v>22000</v>
      </c>
      <c r="D997" s="7">
        <f>D1002+D1007</f>
        <v>3000</v>
      </c>
      <c r="E997" s="7">
        <v>3000</v>
      </c>
      <c r="F997" s="7">
        <v>3000</v>
      </c>
      <c r="G997" s="7">
        <f>G1002+G1007</f>
        <v>3000</v>
      </c>
      <c r="H997" s="7">
        <f>H1002+H1007</f>
        <v>3000</v>
      </c>
      <c r="I997" s="7">
        <f>I1002+I1007</f>
        <v>3000</v>
      </c>
      <c r="J997" s="7">
        <f>J1002+J1007</f>
        <v>4000</v>
      </c>
      <c r="K997" s="10"/>
    </row>
    <row r="998" spans="1:11" ht="15">
      <c r="A998" s="8">
        <v>993</v>
      </c>
      <c r="B998" s="10" t="s">
        <v>5</v>
      </c>
      <c r="C998" s="7">
        <f t="shared" si="133"/>
        <v>0</v>
      </c>
      <c r="D998" s="7">
        <f>E998+F998+G998+H998+I998+J998+K998</f>
        <v>0</v>
      </c>
      <c r="E998" s="7">
        <f>F998+G998+H998+I998+J998+K998+L998</f>
        <v>0</v>
      </c>
      <c r="F998" s="7">
        <f>G998+H998+I998+J998+K998+L998+M998</f>
        <v>0</v>
      </c>
      <c r="G998" s="7">
        <f>H998+I998+J998+K998+L998+M998+N998</f>
        <v>0</v>
      </c>
      <c r="H998" s="7">
        <f>I998+J998+K998+L998+M998+N998+O998</f>
        <v>0</v>
      </c>
      <c r="I998" s="7">
        <f>J998+K998+L998+M998+N998+O998+P998</f>
        <v>0</v>
      </c>
      <c r="J998" s="7">
        <f>K998+L998+M998+N998+O998+P998+Q998</f>
        <v>0</v>
      </c>
      <c r="K998" s="10"/>
    </row>
    <row r="999" spans="1:11" ht="25.5" customHeight="1">
      <c r="A999" s="8">
        <v>994</v>
      </c>
      <c r="B999" s="13" t="s">
        <v>212</v>
      </c>
      <c r="C999" s="7">
        <f t="shared" si="133"/>
        <v>21000</v>
      </c>
      <c r="D999" s="7">
        <f>D1001+D1002+D1003</f>
        <v>3000</v>
      </c>
      <c r="E999" s="7">
        <f>E1001+E1002+E1003</f>
        <v>3000</v>
      </c>
      <c r="F999" s="7">
        <f>F1001+F1002+F1003</f>
        <v>3000</v>
      </c>
      <c r="G999" s="7">
        <f>G1001+G1002+G1003</f>
        <v>3000</v>
      </c>
      <c r="H999" s="7">
        <f>H1001+H1002+H1003</f>
        <v>3000</v>
      </c>
      <c r="I999" s="7">
        <f>I1001+I1002+I1003</f>
        <v>3000</v>
      </c>
      <c r="J999" s="7">
        <f>J1001+J1002+J1003</f>
        <v>3000</v>
      </c>
      <c r="K999" s="10"/>
    </row>
    <row r="1000" spans="1:11" ht="13.5" customHeight="1">
      <c r="A1000" s="8">
        <v>995</v>
      </c>
      <c r="B1000" s="13" t="s">
        <v>2</v>
      </c>
      <c r="C1000" s="6">
        <f t="shared" si="133"/>
        <v>0</v>
      </c>
      <c r="D1000" s="6">
        <f>E1000+F1000+G1000+H1000+I1000+J1000+K1000</f>
        <v>0</v>
      </c>
      <c r="E1000" s="6">
        <f>F1000+G1000+H1000+I1000+J1000+K1000+L1000</f>
        <v>0</v>
      </c>
      <c r="F1000" s="6">
        <f>G1000+H1000+I1000+J1000+K1000+L1000+M1000</f>
        <v>0</v>
      </c>
      <c r="G1000" s="6">
        <f>H1000+I1000+J1000+K1000+L1000+M1000+N1000</f>
        <v>0</v>
      </c>
      <c r="H1000" s="6">
        <f>I1000+J1000+K1000+L1000+M1000+N1000+O1000</f>
        <v>0</v>
      </c>
      <c r="I1000" s="6">
        <f>J1000+K1000+L1000+M1000+N1000+O1000+P1000</f>
        <v>0</v>
      </c>
      <c r="J1000" s="6">
        <f>K1000+L1000+M1000+N1000+O1000+P1000+Q1000</f>
        <v>0</v>
      </c>
      <c r="K1000" s="10"/>
    </row>
    <row r="1001" spans="1:11" ht="15">
      <c r="A1001" s="8">
        <v>996</v>
      </c>
      <c r="B1001" s="10" t="s">
        <v>3</v>
      </c>
      <c r="C1001" s="7">
        <f t="shared" si="133"/>
        <v>0</v>
      </c>
      <c r="D1001" s="7">
        <f>E1001+F1001+G1001+H1001+I1001+J1001+K1001</f>
        <v>0</v>
      </c>
      <c r="E1001" s="7">
        <f>F1001+G1001+H1001+I1001+J1001+K1001+L1001</f>
        <v>0</v>
      </c>
      <c r="F1001" s="7">
        <f>G1001+H1001+I1001+J1001+K1001+L1001+M1001</f>
        <v>0</v>
      </c>
      <c r="G1001" s="7">
        <f>H1001+I1001+J1001+K1001+L1001+M1001+N1001</f>
        <v>0</v>
      </c>
      <c r="H1001" s="7">
        <f>I1001+J1001+K1001+L1001+M1001+N1001+O1001</f>
        <v>0</v>
      </c>
      <c r="I1001" s="7">
        <f>J1001+K1001+L1001+M1001+N1001+O1001+P1001</f>
        <v>0</v>
      </c>
      <c r="J1001" s="7">
        <f>K1001+L1001+M1001+N1001+O1001+P1001+Q1001</f>
        <v>0</v>
      </c>
      <c r="K1001" s="10"/>
    </row>
    <row r="1002" spans="1:11" ht="15">
      <c r="A1002" s="8">
        <v>997</v>
      </c>
      <c r="B1002" s="10" t="s">
        <v>4</v>
      </c>
      <c r="C1002" s="7">
        <f t="shared" si="133"/>
        <v>21000</v>
      </c>
      <c r="D1002" s="7">
        <v>3000</v>
      </c>
      <c r="E1002" s="7">
        <v>3000</v>
      </c>
      <c r="F1002" s="7">
        <v>3000</v>
      </c>
      <c r="G1002" s="7">
        <v>3000</v>
      </c>
      <c r="H1002" s="7">
        <v>3000</v>
      </c>
      <c r="I1002" s="7">
        <v>3000</v>
      </c>
      <c r="J1002" s="7">
        <v>3000</v>
      </c>
      <c r="K1002" s="10"/>
    </row>
    <row r="1003" spans="1:11" ht="15">
      <c r="A1003" s="8">
        <v>998</v>
      </c>
      <c r="B1003" s="10" t="s">
        <v>23</v>
      </c>
      <c r="C1003" s="7">
        <f t="shared" si="133"/>
        <v>0</v>
      </c>
      <c r="D1003" s="7">
        <f>E1003+F1003+G1003+H1003+I1003+J1003+K1003</f>
        <v>0</v>
      </c>
      <c r="E1003" s="7">
        <f>F1003+G1003+H1003+I1003+J1003+K1003+L1003</f>
        <v>0</v>
      </c>
      <c r="F1003" s="7">
        <f>G1003+H1003+I1003+J1003+K1003+L1003+M1003</f>
        <v>0</v>
      </c>
      <c r="G1003" s="7">
        <f>H1003+I1003+J1003+K1003+L1003+M1003+N1003</f>
        <v>0</v>
      </c>
      <c r="H1003" s="7">
        <f>I1003+J1003+K1003+L1003+M1003+N1003+O1003</f>
        <v>0</v>
      </c>
      <c r="I1003" s="7">
        <f>J1003+K1003+L1003+M1003+N1003+O1003+P1003</f>
        <v>0</v>
      </c>
      <c r="J1003" s="7">
        <f>K1003+L1003+M1003+N1003+O1003+P1003+Q1003</f>
        <v>0</v>
      </c>
      <c r="K1003" s="10"/>
    </row>
    <row r="1004" spans="1:11" ht="25.5">
      <c r="A1004" s="8">
        <v>999</v>
      </c>
      <c r="B1004" s="13" t="s">
        <v>213</v>
      </c>
      <c r="C1004" s="7">
        <f t="shared" si="133"/>
        <v>2000</v>
      </c>
      <c r="D1004" s="7">
        <f>D1006+D1007+D1008</f>
        <v>0</v>
      </c>
      <c r="E1004" s="7">
        <f>E1006+E1007+E1008</f>
        <v>1000</v>
      </c>
      <c r="F1004" s="7">
        <f>F1006+F1007+F1008</f>
        <v>0</v>
      </c>
      <c r="G1004" s="7">
        <f>G1006+G1007+G1008</f>
        <v>0</v>
      </c>
      <c r="H1004" s="7">
        <v>0</v>
      </c>
      <c r="I1004" s="7">
        <v>0</v>
      </c>
      <c r="J1004" s="7">
        <f>J1006+J1007+J1008</f>
        <v>1000</v>
      </c>
      <c r="K1004" s="10"/>
    </row>
    <row r="1005" spans="1:11" ht="15">
      <c r="A1005" s="8">
        <v>1000</v>
      </c>
      <c r="B1005" s="13" t="s">
        <v>2</v>
      </c>
      <c r="C1005" s="6">
        <f t="shared" si="133"/>
        <v>0</v>
      </c>
      <c r="D1005" s="6">
        <f>E1005+F1005+G1005+H1005+I1005+J1005+K1005</f>
        <v>0</v>
      </c>
      <c r="E1005" s="6">
        <f>F1005+G1005+H1005+I1005+J1005+K1005+L1005</f>
        <v>0</v>
      </c>
      <c r="F1005" s="6">
        <f>G1005+H1005+I1005+J1005+K1005+L1005+M1005</f>
        <v>0</v>
      </c>
      <c r="G1005" s="6">
        <f>H1005+I1005+J1005+K1005+L1005+M1005+N1005</f>
        <v>0</v>
      </c>
      <c r="H1005" s="6">
        <f>I1005+J1005+K1005+L1005+M1005+N1005+O1005</f>
        <v>0</v>
      </c>
      <c r="I1005" s="6">
        <f>J1005+K1005+L1005+M1005+N1005+O1005+P1005</f>
        <v>0</v>
      </c>
      <c r="J1005" s="6">
        <f>K1005+L1005+M1005+N1005+O1005+P1005+Q1005</f>
        <v>0</v>
      </c>
      <c r="K1005" s="10"/>
    </row>
    <row r="1006" spans="1:11" ht="15">
      <c r="A1006" s="8">
        <v>1001</v>
      </c>
      <c r="B1006" s="10" t="s">
        <v>3</v>
      </c>
      <c r="C1006" s="7">
        <f t="shared" si="133"/>
        <v>0</v>
      </c>
      <c r="D1006" s="7">
        <f>E1006+F1006+G1006+H1006+I1006+J1006+K1006</f>
        <v>0</v>
      </c>
      <c r="E1006" s="7">
        <f>F1006+G1006+H1006+I1006+J1006+K1006+L1006</f>
        <v>0</v>
      </c>
      <c r="F1006" s="7">
        <f>G1006+H1006+I1006+J1006+K1006+L1006+M1006</f>
        <v>0</v>
      </c>
      <c r="G1006" s="7">
        <f>H1006+I1006+J1006+K1006+L1006+M1006+N1006</f>
        <v>0</v>
      </c>
      <c r="H1006" s="7">
        <f>I1006+J1006+K1006+L1006+M1006+N1006+O1006</f>
        <v>0</v>
      </c>
      <c r="I1006" s="7">
        <f>J1006+K1006+L1006+M1006+N1006+O1006+P1006</f>
        <v>0</v>
      </c>
      <c r="J1006" s="7">
        <f>K1006+L1006+M1006+N1006+O1006+P1006+Q1006</f>
        <v>0</v>
      </c>
      <c r="K1006" s="10"/>
    </row>
    <row r="1007" spans="1:11" ht="15">
      <c r="A1007" s="8">
        <v>1002</v>
      </c>
      <c r="B1007" s="10" t="s">
        <v>4</v>
      </c>
      <c r="C1007" s="7">
        <f t="shared" si="133"/>
        <v>2000</v>
      </c>
      <c r="D1007" s="7">
        <v>0</v>
      </c>
      <c r="E1007" s="7">
        <v>1000</v>
      </c>
      <c r="F1007" s="7">
        <v>0</v>
      </c>
      <c r="G1007" s="7">
        <v>0</v>
      </c>
      <c r="H1007" s="7">
        <v>0</v>
      </c>
      <c r="I1007" s="7">
        <v>0</v>
      </c>
      <c r="J1007" s="7">
        <v>1000</v>
      </c>
      <c r="K1007" s="10"/>
    </row>
    <row r="1008" spans="1:11" ht="15">
      <c r="A1008" s="8">
        <v>1003</v>
      </c>
      <c r="B1008" s="10" t="s">
        <v>23</v>
      </c>
      <c r="C1008" s="7">
        <f t="shared" si="133"/>
        <v>0</v>
      </c>
      <c r="D1008" s="7">
        <f>E1008+F1008+G1008+H1008+I1008+J1008+K1008</f>
        <v>0</v>
      </c>
      <c r="E1008" s="7">
        <f>F1008+G1008+H1008+I1008+J1008+K1008+L1008</f>
        <v>0</v>
      </c>
      <c r="F1008" s="7">
        <f>G1008+H1008+I1008+J1008+K1008+L1008+M1008</f>
        <v>0</v>
      </c>
      <c r="G1008" s="7">
        <f>H1008+I1008+J1008+K1008+L1008+M1008+N1008</f>
        <v>0</v>
      </c>
      <c r="H1008" s="7">
        <f>I1008+J1008+K1008+L1008+M1008+N1008+O1008</f>
        <v>0</v>
      </c>
      <c r="I1008" s="7">
        <f>J1008+K1008+L1008+M1008+N1008+O1008+P1008</f>
        <v>0</v>
      </c>
      <c r="J1008" s="7">
        <f>K1008+L1008+M1008+N1008+O1008+P1008+Q1008</f>
        <v>0</v>
      </c>
      <c r="K1008" s="10"/>
    </row>
    <row r="1009" spans="1:11" ht="81.75" customHeight="1">
      <c r="A1009" s="8">
        <v>1004</v>
      </c>
      <c r="B1009" s="56" t="s">
        <v>294</v>
      </c>
      <c r="C1009" s="9">
        <f t="shared" si="133"/>
        <v>95</v>
      </c>
      <c r="D1009" s="9">
        <f aca="true" t="shared" si="136" ref="D1009:J1009">D1010+D1011+D1012+D1017</f>
        <v>0</v>
      </c>
      <c r="E1009" s="9">
        <f t="shared" si="136"/>
        <v>30</v>
      </c>
      <c r="F1009" s="9">
        <f t="shared" si="136"/>
        <v>27</v>
      </c>
      <c r="G1009" s="9">
        <f t="shared" si="136"/>
        <v>38</v>
      </c>
      <c r="H1009" s="9">
        <f t="shared" si="136"/>
        <v>0</v>
      </c>
      <c r="I1009" s="9">
        <f t="shared" si="136"/>
        <v>0</v>
      </c>
      <c r="J1009" s="9">
        <f t="shared" si="136"/>
        <v>0</v>
      </c>
      <c r="K1009" s="10"/>
    </row>
    <row r="1010" spans="1:11" ht="15">
      <c r="A1010" s="8">
        <v>1005</v>
      </c>
      <c r="B1010" s="10" t="s">
        <v>2</v>
      </c>
      <c r="C1010" s="6">
        <f t="shared" si="133"/>
        <v>0</v>
      </c>
      <c r="D1010" s="6">
        <f>E1010+F1010+G1010+H1010+I1010+J1010+K1010</f>
        <v>0</v>
      </c>
      <c r="E1010" s="6">
        <f>F1010+G1010+H1010+I1010+J1010+K1010+L1010</f>
        <v>0</v>
      </c>
      <c r="F1010" s="6">
        <f>G1010+H1010+I1010+J1010+K1010+L1010+M1010</f>
        <v>0</v>
      </c>
      <c r="G1010" s="6">
        <v>0</v>
      </c>
      <c r="H1010" s="6">
        <f>I1010+J1010+K1010+L1010+M1010+N1010+O1010</f>
        <v>0</v>
      </c>
      <c r="I1010" s="6">
        <f>J1010+K1010+L1010+M1010+N1010+O1010+P1010</f>
        <v>0</v>
      </c>
      <c r="J1010" s="6">
        <f>K1010+L1010+M1010+N1010+O1010+P1010+Q1010</f>
        <v>0</v>
      </c>
      <c r="K1010" s="10"/>
    </row>
    <row r="1011" spans="1:11" ht="15">
      <c r="A1011" s="8">
        <v>1006</v>
      </c>
      <c r="B1011" s="10" t="s">
        <v>30</v>
      </c>
      <c r="C1011" s="7">
        <f t="shared" si="133"/>
        <v>0</v>
      </c>
      <c r="D1011" s="7">
        <f>E1011+F1011+G1011+H1011+I1011+J1011+K1011</f>
        <v>0</v>
      </c>
      <c r="E1011" s="7">
        <f>F1011+G1011+H1011+I1011+J1011+K1011+L1011</f>
        <v>0</v>
      </c>
      <c r="F1011" s="7">
        <f>G1011+H1011+I1011+J1011+K1011+L1011+M1011</f>
        <v>0</v>
      </c>
      <c r="G1011" s="7">
        <f>H1011+I1011+J1011+K1011+L1011+M1011+N1011</f>
        <v>0</v>
      </c>
      <c r="H1011" s="7">
        <f>I1011+J1011+K1011+L1011+M1011+N1011+O1011</f>
        <v>0</v>
      </c>
      <c r="I1011" s="7">
        <f>J1011+K1011+L1011+M1011+N1011+O1011+P1011</f>
        <v>0</v>
      </c>
      <c r="J1011" s="7">
        <f>K1011+L1011+M1011+N1011+O1011+P1011+Q1011</f>
        <v>0</v>
      </c>
      <c r="K1011" s="10"/>
    </row>
    <row r="1012" spans="1:11" s="52" customFormat="1" ht="15">
      <c r="A1012" s="8">
        <v>1007</v>
      </c>
      <c r="B1012" s="54" t="s">
        <v>29</v>
      </c>
      <c r="C1012" s="55">
        <f t="shared" si="133"/>
        <v>95</v>
      </c>
      <c r="D1012" s="55">
        <v>0</v>
      </c>
      <c r="E1012" s="55">
        <v>30</v>
      </c>
      <c r="F1012" s="55">
        <v>27</v>
      </c>
      <c r="G1012" s="55">
        <v>38</v>
      </c>
      <c r="H1012" s="55">
        <f>I1012+J1012+K1012+L1012+M1012+N1012+O1012</f>
        <v>0</v>
      </c>
      <c r="I1012" s="55">
        <f>J1012+K1012+L1012+M1012+N1012+O1012+P1012</f>
        <v>0</v>
      </c>
      <c r="J1012" s="55">
        <f>K1012+L1012+M1012+N1012+O1012+P1012+Q1012</f>
        <v>0</v>
      </c>
      <c r="K1012" s="54"/>
    </row>
    <row r="1013" spans="1:11" s="52" customFormat="1" ht="27">
      <c r="A1013" s="8">
        <v>1008</v>
      </c>
      <c r="B1013" s="56" t="s">
        <v>359</v>
      </c>
      <c r="C1013" s="55">
        <v>0</v>
      </c>
      <c r="D1013" s="55">
        <v>0</v>
      </c>
      <c r="E1013" s="55">
        <f>E1014+E1015+E1016+E1017</f>
        <v>20769</v>
      </c>
      <c r="F1013" s="55">
        <f>F1014+F1015+F1016+F1017</f>
        <v>1387.4</v>
      </c>
      <c r="G1013" s="55">
        <f>G1014+G1015+G1016+G1017</f>
        <v>9843.7</v>
      </c>
      <c r="H1013" s="55">
        <v>0</v>
      </c>
      <c r="I1013" s="55">
        <v>0</v>
      </c>
      <c r="J1013" s="55">
        <v>0</v>
      </c>
      <c r="K1013" s="54"/>
    </row>
    <row r="1014" spans="1:11" s="52" customFormat="1" ht="15">
      <c r="A1014" s="8">
        <v>1009</v>
      </c>
      <c r="B1014" s="54" t="s">
        <v>2</v>
      </c>
      <c r="C1014" s="55">
        <v>0</v>
      </c>
      <c r="D1014" s="55">
        <v>0</v>
      </c>
      <c r="E1014" s="55">
        <v>0</v>
      </c>
      <c r="F1014" s="55">
        <v>0</v>
      </c>
      <c r="G1014" s="55">
        <v>0</v>
      </c>
      <c r="H1014" s="55">
        <v>0</v>
      </c>
      <c r="I1014" s="55">
        <v>0</v>
      </c>
      <c r="J1014" s="55">
        <v>0</v>
      </c>
      <c r="K1014" s="54"/>
    </row>
    <row r="1015" spans="1:11" s="52" customFormat="1" ht="15">
      <c r="A1015" s="8">
        <v>1010</v>
      </c>
      <c r="B1015" s="54" t="s">
        <v>50</v>
      </c>
      <c r="C1015" s="55">
        <v>0</v>
      </c>
      <c r="D1015" s="55">
        <v>0</v>
      </c>
      <c r="E1015" s="55">
        <v>20769</v>
      </c>
      <c r="F1015" s="55">
        <v>1387.4</v>
      </c>
      <c r="G1015" s="55">
        <v>9843.7</v>
      </c>
      <c r="H1015" s="55">
        <v>0</v>
      </c>
      <c r="I1015" s="55">
        <v>0</v>
      </c>
      <c r="J1015" s="55">
        <v>0</v>
      </c>
      <c r="K1015" s="54"/>
    </row>
    <row r="1016" spans="1:11" s="52" customFormat="1" ht="15">
      <c r="A1016" s="8">
        <v>1011</v>
      </c>
      <c r="B1016" s="54" t="s">
        <v>328</v>
      </c>
      <c r="C1016" s="55">
        <v>0</v>
      </c>
      <c r="D1016" s="55">
        <v>0</v>
      </c>
      <c r="E1016" s="55">
        <v>0</v>
      </c>
      <c r="F1016" s="55">
        <v>0</v>
      </c>
      <c r="G1016" s="55">
        <v>0</v>
      </c>
      <c r="H1016" s="55">
        <v>0</v>
      </c>
      <c r="I1016" s="55">
        <v>0</v>
      </c>
      <c r="J1016" s="55">
        <v>0</v>
      </c>
      <c r="K1016" s="54"/>
    </row>
    <row r="1017" spans="1:11" ht="15">
      <c r="A1017" s="8">
        <v>1012</v>
      </c>
      <c r="B1017" s="10" t="s">
        <v>329</v>
      </c>
      <c r="C1017" s="55">
        <v>0</v>
      </c>
      <c r="D1017" s="55">
        <v>0</v>
      </c>
      <c r="E1017" s="55">
        <v>0</v>
      </c>
      <c r="F1017" s="55">
        <v>0</v>
      </c>
      <c r="G1017" s="55">
        <v>0</v>
      </c>
      <c r="H1017" s="55">
        <v>0</v>
      </c>
      <c r="I1017" s="55">
        <v>0</v>
      </c>
      <c r="J1017" s="55">
        <v>0</v>
      </c>
      <c r="K1017" s="10"/>
    </row>
    <row r="1018" spans="1:11" ht="15" customHeight="1">
      <c r="A1018" s="8">
        <v>1013</v>
      </c>
      <c r="B1018" s="66" t="s">
        <v>285</v>
      </c>
      <c r="C1018" s="67"/>
      <c r="D1018" s="67"/>
      <c r="E1018" s="67"/>
      <c r="F1018" s="67"/>
      <c r="G1018" s="67"/>
      <c r="H1018" s="67"/>
      <c r="I1018" s="67"/>
      <c r="J1018" s="67"/>
      <c r="K1018" s="68"/>
    </row>
    <row r="1019" spans="1:11" ht="15">
      <c r="A1019" s="8">
        <v>1014</v>
      </c>
      <c r="B1019" s="40" t="s">
        <v>84</v>
      </c>
      <c r="C1019" s="5">
        <f>D1019+E1019+F1019+G1019+H1019+I1019+J1019</f>
        <v>60172.899999999994</v>
      </c>
      <c r="D1019" s="5">
        <f>D1021+D1022+D1023</f>
        <v>12125.1</v>
      </c>
      <c r="E1019" s="5">
        <f>E1021+E1022+E1023</f>
        <v>12517.3</v>
      </c>
      <c r="F1019" s="5">
        <f>F1021+F1022+F1023</f>
        <v>1267.3</v>
      </c>
      <c r="G1019" s="5">
        <f>G1021+G1022+G1023</f>
        <v>7072.5</v>
      </c>
      <c r="H1019" s="5">
        <f>H1021+H1022+H1023</f>
        <v>8919.599999999999</v>
      </c>
      <c r="I1019" s="5">
        <f>I1021+I1022+I1023</f>
        <v>9011.3</v>
      </c>
      <c r="J1019" s="5">
        <f>J1021+J1022+J1023</f>
        <v>9259.8</v>
      </c>
      <c r="K1019" s="10"/>
    </row>
    <row r="1020" spans="1:11" ht="15">
      <c r="A1020" s="8">
        <v>1015</v>
      </c>
      <c r="B1020" s="41" t="s">
        <v>2</v>
      </c>
      <c r="C1020" s="6">
        <f>D1020+E1020+F1020+G1020+H1020+I1020+J1020</f>
        <v>0</v>
      </c>
      <c r="D1020" s="6">
        <f>E1020+F1020+G1020+H1020+I1020+J1020+K1020</f>
        <v>0</v>
      </c>
      <c r="E1020" s="6">
        <f>F1020+G1020+H1020+I1020+J1020+K1020+L1020</f>
        <v>0</v>
      </c>
      <c r="F1020" s="6">
        <f>G1020+H1020+I1020+J1020+K1020+L1020+M1020</f>
        <v>0</v>
      </c>
      <c r="G1020" s="6">
        <f>H1020+I1020+J1020+K1020+L1020+M1020+N1020</f>
        <v>0</v>
      </c>
      <c r="H1020" s="6">
        <f>I1020+J1020+K1020+L1020+M1020+N1020+O1020</f>
        <v>0</v>
      </c>
      <c r="I1020" s="6">
        <f>J1020+K1020+L1020+M1020+N1020+O1020+P1020</f>
        <v>0</v>
      </c>
      <c r="J1020" s="6">
        <f>K1020+L1020+M1020+N1020+O1020+P1020+Q1020</f>
        <v>0</v>
      </c>
      <c r="K1020" s="10"/>
    </row>
    <row r="1021" spans="1:11" ht="15">
      <c r="A1021" s="8">
        <v>1016</v>
      </c>
      <c r="B1021" s="10" t="s">
        <v>3</v>
      </c>
      <c r="C1021" s="6">
        <f aca="true" t="shared" si="137" ref="C1021:C1026">D1021+E1021+F1021+G1021+H1021+I1021+J1021</f>
        <v>4742.200000000001</v>
      </c>
      <c r="D1021" s="6">
        <f>D1027</f>
        <v>2771.1000000000004</v>
      </c>
      <c r="E1021" s="6">
        <f>E1027</f>
        <v>317.3</v>
      </c>
      <c r="F1021" s="6">
        <f>F1027</f>
        <v>317.3</v>
      </c>
      <c r="G1021" s="6">
        <f>G1027</f>
        <v>315</v>
      </c>
      <c r="H1021" s="6">
        <f>H1027</f>
        <v>340.5</v>
      </c>
      <c r="I1021" s="6">
        <f>I1027</f>
        <v>340.5</v>
      </c>
      <c r="J1021" s="6">
        <f>J1027</f>
        <v>340.5</v>
      </c>
      <c r="K1021" s="10"/>
    </row>
    <row r="1022" spans="1:11" ht="15">
      <c r="A1022" s="8">
        <v>1017</v>
      </c>
      <c r="B1022" s="10" t="s">
        <v>4</v>
      </c>
      <c r="C1022" s="6">
        <f t="shared" si="137"/>
        <v>55430.7</v>
      </c>
      <c r="D1022" s="6">
        <f>D1028</f>
        <v>9354</v>
      </c>
      <c r="E1022" s="6">
        <f>E1028</f>
        <v>12200</v>
      </c>
      <c r="F1022" s="6">
        <f>F1028</f>
        <v>950</v>
      </c>
      <c r="G1022" s="6">
        <f>G1028</f>
        <v>6757.5</v>
      </c>
      <c r="H1022" s="6">
        <f>H1028</f>
        <v>8579.099999999999</v>
      </c>
      <c r="I1022" s="6">
        <f>I1028</f>
        <v>8670.8</v>
      </c>
      <c r="J1022" s="6">
        <f>J1028</f>
        <v>8919.3</v>
      </c>
      <c r="K1022" s="10"/>
    </row>
    <row r="1023" spans="1:11" ht="15">
      <c r="A1023" s="8">
        <v>1018</v>
      </c>
      <c r="B1023" s="10" t="s">
        <v>23</v>
      </c>
      <c r="C1023" s="6">
        <f t="shared" si="137"/>
        <v>0</v>
      </c>
      <c r="D1023" s="6">
        <f>E1023+F1023+G1023+H1023+I1023+J1023+K1023</f>
        <v>0</v>
      </c>
      <c r="E1023" s="6">
        <f>F1023+G1023+H1023+I1023+J1023+K1023+L1023</f>
        <v>0</v>
      </c>
      <c r="F1023" s="6">
        <f>G1023+H1023+I1023+J1023+K1023+L1023+M1023</f>
        <v>0</v>
      </c>
      <c r="G1023" s="6">
        <f>H1023+I1023+J1023+K1023+L1023+M1023+N1023</f>
        <v>0</v>
      </c>
      <c r="H1023" s="6">
        <f>I1023+J1023+K1023+L1023+M1023+N1023+O1023</f>
        <v>0</v>
      </c>
      <c r="I1023" s="6">
        <f>J1023+K1023+L1023+M1023+N1023+O1023+P1023</f>
        <v>0</v>
      </c>
      <c r="J1023" s="6">
        <f>K1023+L1023+M1023+N1023+O1023+P1023+Q1023</f>
        <v>0</v>
      </c>
      <c r="K1023" s="10"/>
    </row>
    <row r="1024" spans="1:11" ht="15">
      <c r="A1024" s="8">
        <v>1019</v>
      </c>
      <c r="B1024" s="10" t="s">
        <v>20</v>
      </c>
      <c r="C1024" s="6">
        <f t="shared" si="137"/>
        <v>0</v>
      </c>
      <c r="D1024" s="6">
        <f>E1024+F1024+G1024+H1024+I1024+J1024+K1024</f>
        <v>0</v>
      </c>
      <c r="E1024" s="6">
        <f>F1024+G1024+H1024+I1024+J1024+K1024+L1024</f>
        <v>0</v>
      </c>
      <c r="F1024" s="6">
        <f>G1024+H1024+I1024+J1024+K1024+L1024+M1024</f>
        <v>0</v>
      </c>
      <c r="G1024" s="6">
        <f>H1024+I1024+J1024+K1024+L1024+M1024+N1024</f>
        <v>0</v>
      </c>
      <c r="H1024" s="6">
        <f>I1024+J1024+K1024+L1024+M1024+N1024+O1024</f>
        <v>0</v>
      </c>
      <c r="I1024" s="6">
        <f>J1024+K1024+L1024+M1024+N1024+O1024+P1024</f>
        <v>0</v>
      </c>
      <c r="J1024" s="6">
        <f>K1024+L1024+M1024+N1024+O1024+P1024+Q1024</f>
        <v>0</v>
      </c>
      <c r="K1024" s="10"/>
    </row>
    <row r="1025" spans="1:11" ht="25.5">
      <c r="A1025" s="8">
        <v>1020</v>
      </c>
      <c r="B1025" s="41" t="s">
        <v>61</v>
      </c>
      <c r="C1025" s="6">
        <f t="shared" si="137"/>
        <v>60172.899999999994</v>
      </c>
      <c r="D1025" s="6">
        <f>D1027+D1028+D1029</f>
        <v>12125.1</v>
      </c>
      <c r="E1025" s="6">
        <f>E1027+E1028+E1029</f>
        <v>12517.3</v>
      </c>
      <c r="F1025" s="6">
        <f>F1027+F1028+F1029</f>
        <v>1267.3</v>
      </c>
      <c r="G1025" s="6">
        <f>G1027+G1028+G1029</f>
        <v>7072.5</v>
      </c>
      <c r="H1025" s="6">
        <f>H1027+H1028+H1029</f>
        <v>8919.599999999999</v>
      </c>
      <c r="I1025" s="6">
        <f>I1027+I1028+I1029</f>
        <v>9011.3</v>
      </c>
      <c r="J1025" s="6">
        <f>J1027+J1028+J1029</f>
        <v>9259.8</v>
      </c>
      <c r="K1025" s="10"/>
    </row>
    <row r="1026" spans="1:11" ht="15">
      <c r="A1026" s="8">
        <v>1021</v>
      </c>
      <c r="B1026" s="41" t="s">
        <v>2</v>
      </c>
      <c r="C1026" s="6">
        <f t="shared" si="137"/>
        <v>0</v>
      </c>
      <c r="D1026" s="6">
        <f>E1026+F1026+G1026+H1026+I1026+J1026+K1026</f>
        <v>0</v>
      </c>
      <c r="E1026" s="6">
        <f>F1026+G1026+H1026+I1026+J1026+K1026+L1026</f>
        <v>0</v>
      </c>
      <c r="F1026" s="6">
        <f>G1026+H1026+I1026+J1026+K1026+L1026+M1026</f>
        <v>0</v>
      </c>
      <c r="G1026" s="6">
        <f>H1026+I1026+J1026+K1026+L1026+M1026+N1026</f>
        <v>0</v>
      </c>
      <c r="H1026" s="6">
        <f>I1026+J1026+K1026+L1026+M1026+N1026+O1026</f>
        <v>0</v>
      </c>
      <c r="I1026" s="6">
        <f>J1026+K1026+L1026+M1026+N1026+O1026+P1026</f>
        <v>0</v>
      </c>
      <c r="J1026" s="6">
        <f>K1026+L1026+M1026+N1026+O1026+P1026+Q1026</f>
        <v>0</v>
      </c>
      <c r="K1026" s="10"/>
    </row>
    <row r="1027" spans="1:11" ht="15">
      <c r="A1027" s="8">
        <v>1022</v>
      </c>
      <c r="B1027" s="10" t="s">
        <v>3</v>
      </c>
      <c r="C1027" s="6">
        <f aca="true" t="shared" si="138" ref="C1027:C1041">D1027+E1027+F1027+G1027+H1027+I1027+J1027</f>
        <v>4742.200000000001</v>
      </c>
      <c r="D1027" s="6">
        <f>D1152+D1032+D1052+D1062+D1077</f>
        <v>2771.1000000000004</v>
      </c>
      <c r="E1027" s="6">
        <f aca="true" t="shared" si="139" ref="E1027:J1027">E1152</f>
        <v>317.3</v>
      </c>
      <c r="F1027" s="6">
        <f t="shared" si="139"/>
        <v>317.3</v>
      </c>
      <c r="G1027" s="6">
        <f t="shared" si="139"/>
        <v>315</v>
      </c>
      <c r="H1027" s="6">
        <f t="shared" si="139"/>
        <v>340.5</v>
      </c>
      <c r="I1027" s="6">
        <f t="shared" si="139"/>
        <v>340.5</v>
      </c>
      <c r="J1027" s="6">
        <f t="shared" si="139"/>
        <v>340.5</v>
      </c>
      <c r="K1027" s="10"/>
    </row>
    <row r="1028" spans="1:11" ht="15">
      <c r="A1028" s="8">
        <v>1023</v>
      </c>
      <c r="B1028" s="10" t="s">
        <v>4</v>
      </c>
      <c r="C1028" s="6">
        <f t="shared" si="138"/>
        <v>55430.7</v>
      </c>
      <c r="D1028" s="6">
        <f aca="true" t="shared" si="140" ref="D1028:J1028">D1033+D1053+D1063+D1078</f>
        <v>9354</v>
      </c>
      <c r="E1028" s="6">
        <f>E1033+E1053+E1063+E1078</f>
        <v>12200</v>
      </c>
      <c r="F1028" s="6">
        <f t="shared" si="140"/>
        <v>950</v>
      </c>
      <c r="G1028" s="6">
        <f t="shared" si="140"/>
        <v>6757.5</v>
      </c>
      <c r="H1028" s="6">
        <f t="shared" si="140"/>
        <v>8579.099999999999</v>
      </c>
      <c r="I1028" s="6">
        <f t="shared" si="140"/>
        <v>8670.8</v>
      </c>
      <c r="J1028" s="6">
        <f t="shared" si="140"/>
        <v>8919.3</v>
      </c>
      <c r="K1028" s="10"/>
    </row>
    <row r="1029" spans="1:11" ht="15">
      <c r="A1029" s="8">
        <v>1024</v>
      </c>
      <c r="B1029" s="10" t="s">
        <v>23</v>
      </c>
      <c r="C1029" s="6">
        <f t="shared" si="138"/>
        <v>0</v>
      </c>
      <c r="D1029" s="6">
        <f aca="true" t="shared" si="141" ref="D1029:D1039">E1029+F1029+G1029+H1029+I1029+J1029+K1029</f>
        <v>0</v>
      </c>
      <c r="E1029" s="6">
        <f aca="true" t="shared" si="142" ref="E1029:E1039">F1029+G1029+H1029+I1029+J1029+K1029+L1029</f>
        <v>0</v>
      </c>
      <c r="F1029" s="6">
        <f>G1029+H1029+I1029+J1029+K1029+L1029+M1029</f>
        <v>0</v>
      </c>
      <c r="G1029" s="6">
        <f>H1029+I1029+J1029+K1029+L1029+M1029+N1029</f>
        <v>0</v>
      </c>
      <c r="H1029" s="6">
        <f>I1029+J1029+K1029+L1029+M1029+N1029+O1029</f>
        <v>0</v>
      </c>
      <c r="I1029" s="6">
        <f>J1029+K1029+L1029+M1029+N1029+O1029+P1029</f>
        <v>0</v>
      </c>
      <c r="J1029" s="6">
        <f>K1029+L1029+M1029+N1029+O1029+P1029+Q1029</f>
        <v>0</v>
      </c>
      <c r="K1029" s="10"/>
    </row>
    <row r="1030" spans="1:11" ht="15" customHeight="1">
      <c r="A1030" s="8">
        <v>1025</v>
      </c>
      <c r="B1030" s="44" t="s">
        <v>54</v>
      </c>
      <c r="C1030" s="5">
        <f t="shared" si="138"/>
        <v>29866.6</v>
      </c>
      <c r="D1030" s="5">
        <f>D1032+D1033+D1034</f>
        <v>4976.1</v>
      </c>
      <c r="E1030" s="5">
        <f>E1031+E1032+E1033</f>
        <v>3700</v>
      </c>
      <c r="F1030" s="5">
        <f>F1031+F1032+F1033+F1034</f>
        <v>0</v>
      </c>
      <c r="G1030" s="5">
        <f>G1033</f>
        <v>3885</v>
      </c>
      <c r="H1030" s="5">
        <f>H1033</f>
        <v>5583</v>
      </c>
      <c r="I1030" s="5">
        <f>I1033</f>
        <v>5750</v>
      </c>
      <c r="J1030" s="5">
        <f>J1033</f>
        <v>5972.5</v>
      </c>
      <c r="K1030" s="48">
        <v>85</v>
      </c>
    </row>
    <row r="1031" spans="1:11" ht="15" customHeight="1">
      <c r="A1031" s="8">
        <v>1026</v>
      </c>
      <c r="B1031" s="44" t="s">
        <v>2</v>
      </c>
      <c r="C1031" s="6">
        <f t="shared" si="138"/>
        <v>0</v>
      </c>
      <c r="D1031" s="6">
        <f>E1031+F1031+G1031+H1031+I1031+J1031+K1031</f>
        <v>0</v>
      </c>
      <c r="E1031" s="6">
        <f t="shared" si="142"/>
        <v>0</v>
      </c>
      <c r="F1031" s="6">
        <f>G1031+H1031+I1031+J1031+K1031+L1031+M1031</f>
        <v>0</v>
      </c>
      <c r="G1031" s="6">
        <f>H1031+I1031+J1031+K1031+L1031+M1031+N1031</f>
        <v>0</v>
      </c>
      <c r="H1031" s="6">
        <f>I1031+J1031+K1031+L1031+M1031+N1031+O1031</f>
        <v>0</v>
      </c>
      <c r="I1031" s="6">
        <f>J1031+K1031+L1031+M1031+N1031+O1031+P1031</f>
        <v>0</v>
      </c>
      <c r="J1031" s="6">
        <f>K1031+L1031+M1031+N1031+O1031+P1031+Q1031</f>
        <v>0</v>
      </c>
      <c r="K1031" s="38"/>
    </row>
    <row r="1032" spans="1:11" ht="15">
      <c r="A1032" s="8">
        <v>1027</v>
      </c>
      <c r="B1032" s="10" t="s">
        <v>49</v>
      </c>
      <c r="C1032" s="6">
        <f t="shared" si="138"/>
        <v>0</v>
      </c>
      <c r="D1032" s="6">
        <f t="shared" si="141"/>
        <v>0</v>
      </c>
      <c r="E1032" s="6">
        <f t="shared" si="142"/>
        <v>0</v>
      </c>
      <c r="F1032" s="6">
        <f>G1032+H1032+I1032+J1032+K1032+L1032+M1032</f>
        <v>0</v>
      </c>
      <c r="G1032" s="6">
        <f>H1032+I1032+J1032+K1032+L1032+M1032+N1032</f>
        <v>0</v>
      </c>
      <c r="H1032" s="6">
        <f>I1032+J1032+K1032+L1032+M1032+N1032+O1032</f>
        <v>0</v>
      </c>
      <c r="I1032" s="6">
        <f>J1032+K1032+L1032+M1032+N1032+O1032+P1032</f>
        <v>0</v>
      </c>
      <c r="J1032" s="6">
        <f>K1032+L1032+M1032+N1032+O1032+P1032+Q1032</f>
        <v>0</v>
      </c>
      <c r="K1032" s="10"/>
    </row>
    <row r="1033" spans="1:11" ht="15.75">
      <c r="A1033" s="8">
        <v>1028</v>
      </c>
      <c r="B1033" s="10" t="s">
        <v>50</v>
      </c>
      <c r="C1033" s="6">
        <f t="shared" si="138"/>
        <v>29866.6</v>
      </c>
      <c r="D1033" s="6">
        <f>D1038+D1043+D1048</f>
        <v>4976.1</v>
      </c>
      <c r="E1033" s="6">
        <f>E1038+E1043</f>
        <v>3700</v>
      </c>
      <c r="F1033" s="6">
        <f>F1038+F1043</f>
        <v>0</v>
      </c>
      <c r="G1033" s="6">
        <f>G1038+G1043</f>
        <v>3885</v>
      </c>
      <c r="H1033" s="6">
        <f>H1038+H1043</f>
        <v>5583</v>
      </c>
      <c r="I1033" s="6">
        <f>I1038+I1043</f>
        <v>5750</v>
      </c>
      <c r="J1033" s="6">
        <f>J1038+J1043</f>
        <v>5972.5</v>
      </c>
      <c r="K1033" s="38"/>
    </row>
    <row r="1034" spans="1:11" ht="15">
      <c r="A1034" s="8">
        <v>1029</v>
      </c>
      <c r="B1034" s="10" t="s">
        <v>21</v>
      </c>
      <c r="C1034" s="6">
        <f t="shared" si="138"/>
        <v>0</v>
      </c>
      <c r="D1034" s="6">
        <f t="shared" si="141"/>
        <v>0</v>
      </c>
      <c r="E1034" s="6">
        <f t="shared" si="142"/>
        <v>0</v>
      </c>
      <c r="F1034" s="6">
        <f>G1034+H1034+I1034+J1034+K1034+L1034+M1034</f>
        <v>0</v>
      </c>
      <c r="G1034" s="6">
        <f>H1034+I1034+J1034+K1034+L1034+M1034+N1034</f>
        <v>0</v>
      </c>
      <c r="H1034" s="6">
        <f>I1034+J1034+K1034+L1034+M1034+N1034+O1034</f>
        <v>0</v>
      </c>
      <c r="I1034" s="6">
        <f>J1034+K1034+L1034+M1034+N1034+O1034+P1034</f>
        <v>0</v>
      </c>
      <c r="J1034" s="6">
        <f>K1034+L1034+M1034+N1034+O1034+P1034+Q1034</f>
        <v>0</v>
      </c>
      <c r="K1034" s="10"/>
    </row>
    <row r="1035" spans="1:11" ht="39" customHeight="1">
      <c r="A1035" s="8">
        <v>1030</v>
      </c>
      <c r="B1035" s="14" t="s">
        <v>256</v>
      </c>
      <c r="C1035" s="6">
        <f t="shared" si="138"/>
        <v>24742.5</v>
      </c>
      <c r="D1035" s="6">
        <f>D1037+D1038+D1039</f>
        <v>4156.5</v>
      </c>
      <c r="E1035" s="6">
        <f>E1037+E1038+E1039</f>
        <v>3295.5</v>
      </c>
      <c r="F1035" s="6">
        <f>F1037+F1038+F1039</f>
        <v>0</v>
      </c>
      <c r="G1035" s="6">
        <f>G1037+G1038+G1039</f>
        <v>3885</v>
      </c>
      <c r="H1035" s="6">
        <f>H1037+H1038+H1039</f>
        <v>4283</v>
      </c>
      <c r="I1035" s="6">
        <f>I1037+I1038+I1039</f>
        <v>4450</v>
      </c>
      <c r="J1035" s="6">
        <f>J1037+J1038+J1039</f>
        <v>4672.5</v>
      </c>
      <c r="K1035" s="38"/>
    </row>
    <row r="1036" spans="1:11" ht="15.75" customHeight="1">
      <c r="A1036" s="8">
        <v>1031</v>
      </c>
      <c r="B1036" s="50" t="s">
        <v>2</v>
      </c>
      <c r="C1036" s="6">
        <f t="shared" si="138"/>
        <v>0</v>
      </c>
      <c r="D1036" s="6">
        <f>E1036+F1036+G1036+H1036+I1036+J1036+K1036</f>
        <v>0</v>
      </c>
      <c r="E1036" s="6">
        <f>F1036+G1036+H1036+I1036+J1036+K1036+L1036</f>
        <v>0</v>
      </c>
      <c r="F1036" s="6">
        <f>G1036+H1036+I1036+J1036+K1036+L1036+M1036</f>
        <v>0</v>
      </c>
      <c r="G1036" s="6">
        <f>H1036+I1036+J1036+K1036+L1036+M1036+N1036</f>
        <v>0</v>
      </c>
      <c r="H1036" s="6">
        <f>I1036+J1036+K1036+L1036+M1036+N1036+O1036</f>
        <v>0</v>
      </c>
      <c r="I1036" s="6">
        <f>J1036+K1036+L1036+M1036+N1036+O1036+P1036</f>
        <v>0</v>
      </c>
      <c r="J1036" s="6">
        <f>K1036+L1036+M1036+N1036+O1036+P1036+Q1036</f>
        <v>0</v>
      </c>
      <c r="K1036" s="38"/>
    </row>
    <row r="1037" spans="1:11" ht="15">
      <c r="A1037" s="8">
        <v>1032</v>
      </c>
      <c r="B1037" s="10" t="s">
        <v>49</v>
      </c>
      <c r="C1037" s="6">
        <f t="shared" si="138"/>
        <v>0</v>
      </c>
      <c r="D1037" s="6">
        <f t="shared" si="141"/>
        <v>0</v>
      </c>
      <c r="E1037" s="6">
        <f t="shared" si="142"/>
        <v>0</v>
      </c>
      <c r="F1037" s="6">
        <f>G1037+H1037+I1037+J1037+K1037+L1037+M1037</f>
        <v>0</v>
      </c>
      <c r="G1037" s="6">
        <f>H1037+I1037+J1037+K1037+L1037+M1037+N1037</f>
        <v>0</v>
      </c>
      <c r="H1037" s="6">
        <f>I1037+J1037+K1037+L1037+M1037+N1037+O1037</f>
        <v>0</v>
      </c>
      <c r="I1037" s="6">
        <f>J1037+K1037+L1037+M1037+N1037+O1037+P1037</f>
        <v>0</v>
      </c>
      <c r="J1037" s="6">
        <f>K1037+L1037+M1037+N1037+O1037+P1037+Q1037</f>
        <v>0</v>
      </c>
      <c r="K1037" s="10"/>
    </row>
    <row r="1038" spans="1:11" ht="15.75">
      <c r="A1038" s="8">
        <v>1033</v>
      </c>
      <c r="B1038" s="10" t="s">
        <v>50</v>
      </c>
      <c r="C1038" s="6">
        <f t="shared" si="138"/>
        <v>24742.5</v>
      </c>
      <c r="D1038" s="6">
        <f>3000+700-100+576.1-19.6</f>
        <v>4156.5</v>
      </c>
      <c r="E1038" s="6">
        <v>3295.5</v>
      </c>
      <c r="F1038" s="6">
        <v>0</v>
      </c>
      <c r="G1038" s="6">
        <v>3885</v>
      </c>
      <c r="H1038" s="6">
        <v>4283</v>
      </c>
      <c r="I1038" s="6">
        <v>4450</v>
      </c>
      <c r="J1038" s="6">
        <v>4672.5</v>
      </c>
      <c r="K1038" s="38"/>
    </row>
    <row r="1039" spans="1:11" ht="15">
      <c r="A1039" s="8">
        <v>1034</v>
      </c>
      <c r="B1039" s="10" t="s">
        <v>21</v>
      </c>
      <c r="C1039" s="6">
        <f t="shared" si="138"/>
        <v>0</v>
      </c>
      <c r="D1039" s="6">
        <f t="shared" si="141"/>
        <v>0</v>
      </c>
      <c r="E1039" s="6">
        <f t="shared" si="142"/>
        <v>0</v>
      </c>
      <c r="F1039" s="6">
        <f>G1039+H1039+I1039+J1039+K1039+L1039+M1039</f>
        <v>0</v>
      </c>
      <c r="G1039" s="6">
        <f>H1039+I1039+J1039+K1039+L1039+M1039+N1039</f>
        <v>0</v>
      </c>
      <c r="H1039" s="6">
        <f>I1039+J1039+K1039+L1039+M1039+N1039+O1039</f>
        <v>0</v>
      </c>
      <c r="I1039" s="6">
        <f>J1039+K1039+L1039+M1039+N1039+O1039+P1039</f>
        <v>0</v>
      </c>
      <c r="J1039" s="6">
        <f>K1039+L1039+M1039+N1039+O1039+P1039+Q1039</f>
        <v>0</v>
      </c>
      <c r="K1039" s="10"/>
    </row>
    <row r="1040" spans="1:11" ht="51">
      <c r="A1040" s="8">
        <v>1035</v>
      </c>
      <c r="B1040" s="13" t="s">
        <v>257</v>
      </c>
      <c r="C1040" s="6">
        <f t="shared" si="138"/>
        <v>5057.1</v>
      </c>
      <c r="D1040" s="6">
        <f>D1042+D1043+D1044</f>
        <v>752.6</v>
      </c>
      <c r="E1040" s="6">
        <f>E1042+E1043+E1044</f>
        <v>404.5</v>
      </c>
      <c r="F1040" s="6">
        <f>F1042+F1043+F1044</f>
        <v>0</v>
      </c>
      <c r="G1040" s="6">
        <f>G1042+G1043+G1044</f>
        <v>0</v>
      </c>
      <c r="H1040" s="6">
        <f>H1042+H1043+H1044</f>
        <v>1300</v>
      </c>
      <c r="I1040" s="6">
        <f>I1042+I1043+I1044</f>
        <v>1300</v>
      </c>
      <c r="J1040" s="6">
        <f>J1042+J1043+J1044</f>
        <v>1300</v>
      </c>
      <c r="K1040" s="38"/>
    </row>
    <row r="1041" spans="1:11" ht="15.75">
      <c r="A1041" s="8">
        <v>1036</v>
      </c>
      <c r="B1041" s="13" t="s">
        <v>2</v>
      </c>
      <c r="C1041" s="6">
        <f t="shared" si="138"/>
        <v>0</v>
      </c>
      <c r="D1041" s="6">
        <f>E1041+F1041+G1041+H1041+I1041+J1041+K1041</f>
        <v>0</v>
      </c>
      <c r="E1041" s="6">
        <f>F1041+G1041+H1041+I1041+J1041+K1041+L1041</f>
        <v>0</v>
      </c>
      <c r="F1041" s="6">
        <f>G1041+H1041+I1041+J1041+K1041+L1041+M1041</f>
        <v>0</v>
      </c>
      <c r="G1041" s="6">
        <f>H1041+I1041+J1041+K1041+L1041+M1041+N1041</f>
        <v>0</v>
      </c>
      <c r="H1041" s="6">
        <f>I1041+J1041+K1041+L1041+M1041+N1041+O1041</f>
        <v>0</v>
      </c>
      <c r="I1041" s="6">
        <f>J1041+K1041+L1041+M1041+N1041+O1041+P1041</f>
        <v>0</v>
      </c>
      <c r="J1041" s="6">
        <f>K1041+L1041+M1041+N1041+O1041+P1041+Q1041</f>
        <v>0</v>
      </c>
      <c r="K1041" s="38"/>
    </row>
    <row r="1042" spans="1:11" ht="15">
      <c r="A1042" s="8">
        <v>1037</v>
      </c>
      <c r="B1042" s="10" t="s">
        <v>49</v>
      </c>
      <c r="C1042" s="6">
        <f aca="true" t="shared" si="143" ref="C1042:C1120">D1042+E1042+F1042+G1042+H1042+I1042+J1042</f>
        <v>0</v>
      </c>
      <c r="D1042" s="6">
        <f>E1042+F1042+G1042+H1042+I1042+J1042+K1042</f>
        <v>0</v>
      </c>
      <c r="E1042" s="6">
        <f>F1042+G1042+H1042+I1042+J1042+K1042+L1042</f>
        <v>0</v>
      </c>
      <c r="F1042" s="6">
        <f>G1042+H1042+I1042+J1042+K1042+L1042+M1042</f>
        <v>0</v>
      </c>
      <c r="G1042" s="6">
        <f>H1042+I1042+J1042+K1042+L1042+M1042+N1042</f>
        <v>0</v>
      </c>
      <c r="H1042" s="6">
        <f>I1042+J1042+K1042+L1042+M1042+N1042+O1042</f>
        <v>0</v>
      </c>
      <c r="I1042" s="6">
        <f>J1042+K1042+L1042+M1042+N1042+O1042+P1042</f>
        <v>0</v>
      </c>
      <c r="J1042" s="6">
        <f>K1042+L1042+M1042+N1042+O1042+P1042+Q1042</f>
        <v>0</v>
      </c>
      <c r="K1042" s="10"/>
    </row>
    <row r="1043" spans="1:11" ht="15.75">
      <c r="A1043" s="8">
        <v>1038</v>
      </c>
      <c r="B1043" s="10" t="s">
        <v>50</v>
      </c>
      <c r="C1043" s="6">
        <f t="shared" si="143"/>
        <v>5057.1</v>
      </c>
      <c r="D1043" s="6">
        <f>700+100-67+19.6</f>
        <v>752.6</v>
      </c>
      <c r="E1043" s="6">
        <v>404.5</v>
      </c>
      <c r="F1043" s="6">
        <v>0</v>
      </c>
      <c r="G1043" s="6">
        <v>0</v>
      </c>
      <c r="H1043" s="6">
        <v>1300</v>
      </c>
      <c r="I1043" s="6">
        <v>1300</v>
      </c>
      <c r="J1043" s="6">
        <v>1300</v>
      </c>
      <c r="K1043" s="38"/>
    </row>
    <row r="1044" spans="1:11" ht="15">
      <c r="A1044" s="8">
        <v>1039</v>
      </c>
      <c r="B1044" s="10" t="s">
        <v>21</v>
      </c>
      <c r="C1044" s="6">
        <f t="shared" si="143"/>
        <v>0</v>
      </c>
      <c r="D1044" s="6"/>
      <c r="E1044" s="6">
        <f>F1044+G1044+H1044+I1044+J1044+K1044+L1044</f>
        <v>0</v>
      </c>
      <c r="F1044" s="6">
        <f>G1044+H1044+I1044+J1044+K1044+L1044+M1044</f>
        <v>0</v>
      </c>
      <c r="G1044" s="6">
        <f>H1044+I1044+J1044+K1044+L1044+M1044+N1044</f>
        <v>0</v>
      </c>
      <c r="H1044" s="6">
        <f>I1044+J1044+K1044+L1044+M1044+N1044+O1044</f>
        <v>0</v>
      </c>
      <c r="I1044" s="6">
        <f>J1044+K1044+L1044+M1044+N1044+O1044+P1044</f>
        <v>0</v>
      </c>
      <c r="J1044" s="6">
        <f>K1044+L1044+M1044+N1044+O1044+P1044+Q1044</f>
        <v>0</v>
      </c>
      <c r="K1044" s="10"/>
    </row>
    <row r="1045" spans="1:11" ht="25.5">
      <c r="A1045" s="8">
        <v>1040</v>
      </c>
      <c r="B1045" s="13" t="s">
        <v>339</v>
      </c>
      <c r="C1045" s="6">
        <f>D1045+E1045+F1045+G1045+H1045+I1045+J1045</f>
        <v>67</v>
      </c>
      <c r="D1045" s="6">
        <f>D1046+D1047+D1048+D1049</f>
        <v>67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10"/>
    </row>
    <row r="1046" spans="1:11" ht="15">
      <c r="A1046" s="8">
        <v>1041</v>
      </c>
      <c r="B1046" s="10" t="s">
        <v>2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10"/>
    </row>
    <row r="1047" spans="1:11" ht="15">
      <c r="A1047" s="8">
        <v>1042</v>
      </c>
      <c r="B1047" s="10" t="s">
        <v>49</v>
      </c>
      <c r="C1047" s="6">
        <v>0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10"/>
    </row>
    <row r="1048" spans="1:11" ht="15">
      <c r="A1048" s="8">
        <v>1043</v>
      </c>
      <c r="B1048" s="10" t="s">
        <v>50</v>
      </c>
      <c r="C1048" s="6">
        <f>D1048+E1048+F1048+G1048+H1048+I1048+J1048</f>
        <v>67</v>
      </c>
      <c r="D1048" s="6">
        <v>67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10"/>
    </row>
    <row r="1049" spans="1:11" ht="15">
      <c r="A1049" s="8">
        <v>1044</v>
      </c>
      <c r="B1049" s="10" t="s">
        <v>21</v>
      </c>
      <c r="C1049" s="6">
        <v>0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10"/>
    </row>
    <row r="1050" spans="1:11" ht="27">
      <c r="A1050" s="8">
        <v>1045</v>
      </c>
      <c r="B1050" s="44" t="s">
        <v>55</v>
      </c>
      <c r="C1050" s="5">
        <f t="shared" si="143"/>
        <v>1104.9</v>
      </c>
      <c r="D1050" s="5">
        <f>D1052+D1053+D1054</f>
        <v>126.1</v>
      </c>
      <c r="E1050" s="5">
        <f>E1052+E1053+E1054</f>
        <v>150</v>
      </c>
      <c r="F1050" s="5">
        <f>F1052+F1053+F1054</f>
        <v>150</v>
      </c>
      <c r="G1050" s="5">
        <f>G1052+G1053+G1054</f>
        <v>157.5</v>
      </c>
      <c r="H1050" s="5">
        <f>H1052+H1053+H1054</f>
        <v>165.4</v>
      </c>
      <c r="I1050" s="5">
        <f>I1052+I1053+I1054</f>
        <v>173.6</v>
      </c>
      <c r="J1050" s="5">
        <f>J1052+J1053+J1054</f>
        <v>182.3</v>
      </c>
      <c r="K1050" s="48">
        <v>84</v>
      </c>
    </row>
    <row r="1051" spans="1:11" ht="15.75">
      <c r="A1051" s="8">
        <v>1046</v>
      </c>
      <c r="B1051" s="44" t="s">
        <v>2</v>
      </c>
      <c r="C1051" s="6">
        <f t="shared" si="143"/>
        <v>0</v>
      </c>
      <c r="D1051" s="6">
        <f>E1051+F1051+G1051+H1051+I1051+J1051+K1051</f>
        <v>0</v>
      </c>
      <c r="E1051" s="6">
        <f>F1051+G1051+H1051+I1051+J1051+K1051+L1051</f>
        <v>0</v>
      </c>
      <c r="F1051" s="6">
        <f>G1051+H1051+I1051+J1051+K1051+L1051+M1051</f>
        <v>0</v>
      </c>
      <c r="G1051" s="6">
        <f>H1051+I1051+J1051+K1051+L1051+M1051+N1051</f>
        <v>0</v>
      </c>
      <c r="H1051" s="6">
        <f>I1051+J1051+K1051+L1051+M1051+N1051+O1051</f>
        <v>0</v>
      </c>
      <c r="I1051" s="6">
        <f>J1051+K1051+L1051+M1051+N1051+O1051+P1051</f>
        <v>0</v>
      </c>
      <c r="J1051" s="6">
        <f>K1051+L1051+M1051+N1051+O1051+P1051+Q1051</f>
        <v>0</v>
      </c>
      <c r="K1051" s="38"/>
    </row>
    <row r="1052" spans="1:11" ht="15">
      <c r="A1052" s="8">
        <v>1047</v>
      </c>
      <c r="B1052" s="10" t="s">
        <v>49</v>
      </c>
      <c r="C1052" s="6">
        <f t="shared" si="143"/>
        <v>0</v>
      </c>
      <c r="D1052" s="6">
        <f>E1052+F1052+G1052+H1052+I1052+J1052+K1052</f>
        <v>0</v>
      </c>
      <c r="E1052" s="6">
        <f>F1052+G1052+H1052+I1052+J1052+K1052+L1052</f>
        <v>0</v>
      </c>
      <c r="F1052" s="6">
        <f>G1052+H1052+I1052+J1052+K1052+L1052+M1052</f>
        <v>0</v>
      </c>
      <c r="G1052" s="6">
        <f>H1052+I1052+J1052+K1052+L1052+M1052+N1052</f>
        <v>0</v>
      </c>
      <c r="H1052" s="6">
        <f>I1052+J1052+K1052+L1052+M1052+N1052+O1052</f>
        <v>0</v>
      </c>
      <c r="I1052" s="6">
        <f>J1052+K1052+L1052+M1052+N1052+O1052+P1052</f>
        <v>0</v>
      </c>
      <c r="J1052" s="6">
        <f>K1052+L1052+M1052+N1052+O1052+P1052+Q1052</f>
        <v>0</v>
      </c>
      <c r="K1052" s="10"/>
    </row>
    <row r="1053" spans="1:11" ht="15.75">
      <c r="A1053" s="8">
        <v>1048</v>
      </c>
      <c r="B1053" s="10" t="s">
        <v>50</v>
      </c>
      <c r="C1053" s="6">
        <f t="shared" si="143"/>
        <v>1104.9</v>
      </c>
      <c r="D1053" s="6">
        <f>D1058</f>
        <v>126.1</v>
      </c>
      <c r="E1053" s="6">
        <v>150</v>
      </c>
      <c r="F1053" s="6">
        <v>150</v>
      </c>
      <c r="G1053" s="6">
        <v>157.5</v>
      </c>
      <c r="H1053" s="6">
        <v>165.4</v>
      </c>
      <c r="I1053" s="6">
        <v>173.6</v>
      </c>
      <c r="J1053" s="6">
        <v>182.3</v>
      </c>
      <c r="K1053" s="38"/>
    </row>
    <row r="1054" spans="1:11" ht="15">
      <c r="A1054" s="8">
        <v>1049</v>
      </c>
      <c r="B1054" s="10" t="s">
        <v>21</v>
      </c>
      <c r="C1054" s="6">
        <f t="shared" si="143"/>
        <v>0</v>
      </c>
      <c r="D1054" s="6">
        <f>E1054+F1054+G1054+H1054+I1054+J1054+K1054</f>
        <v>0</v>
      </c>
      <c r="E1054" s="6">
        <f>F1054+G1054+H1054+I1054+J1054+K1054+L1054</f>
        <v>0</v>
      </c>
      <c r="F1054" s="6">
        <f>G1054+H1054+I1054+J1054+K1054+L1054+M1054</f>
        <v>0</v>
      </c>
      <c r="G1054" s="6">
        <f>H1054+I1054+J1054+K1054+L1054+M1054+N1054</f>
        <v>0</v>
      </c>
      <c r="H1054" s="6">
        <f>I1054+J1054+K1054+L1054+M1054+N1054+O1054</f>
        <v>0</v>
      </c>
      <c r="I1054" s="6">
        <f>J1054+K1054+L1054+M1054+N1054+O1054+P1054</f>
        <v>0</v>
      </c>
      <c r="J1054" s="6">
        <f>K1054+L1054+M1054+N1054+O1054+P1054+Q1054</f>
        <v>0</v>
      </c>
      <c r="K1054" s="10"/>
    </row>
    <row r="1055" spans="1:11" ht="26.25">
      <c r="A1055" s="8">
        <v>1050</v>
      </c>
      <c r="B1055" s="14" t="s">
        <v>258</v>
      </c>
      <c r="C1055" s="6">
        <f t="shared" si="143"/>
        <v>1104.9</v>
      </c>
      <c r="D1055" s="6">
        <f>D1057+D1058+D1059</f>
        <v>126.1</v>
      </c>
      <c r="E1055" s="6">
        <f>E1057+E1058+E1059</f>
        <v>150</v>
      </c>
      <c r="F1055" s="6">
        <f>F1057+F1058+F1059</f>
        <v>150</v>
      </c>
      <c r="G1055" s="6">
        <f>G1057+G1058+G1059</f>
        <v>157.5</v>
      </c>
      <c r="H1055" s="6">
        <f>H1057+H1058+H1059</f>
        <v>165.4</v>
      </c>
      <c r="I1055" s="6">
        <f>I1057+I1058+I1059</f>
        <v>173.6</v>
      </c>
      <c r="J1055" s="6">
        <f>J1057+J1058+J1059</f>
        <v>182.3</v>
      </c>
      <c r="K1055" s="38"/>
    </row>
    <row r="1056" spans="1:11" ht="15.75">
      <c r="A1056" s="8">
        <v>1051</v>
      </c>
      <c r="B1056" s="14" t="s">
        <v>2</v>
      </c>
      <c r="C1056" s="6">
        <f t="shared" si="143"/>
        <v>0</v>
      </c>
      <c r="D1056" s="6">
        <f>E1056+F1056+G1056+H1056+I1056+J1056+K1056</f>
        <v>0</v>
      </c>
      <c r="E1056" s="6">
        <f>F1056+G1056+H1056+I1056+J1056+K1056+L1056</f>
        <v>0</v>
      </c>
      <c r="F1056" s="6">
        <f>G1056+H1056+I1056+J1056+K1056+L1056+M1056</f>
        <v>0</v>
      </c>
      <c r="G1056" s="6">
        <f>H1056+I1056+J1056+K1056+L1056+M1056+N1056</f>
        <v>0</v>
      </c>
      <c r="H1056" s="6">
        <f>I1056+J1056+K1056+L1056+M1056+N1056+O1056</f>
        <v>0</v>
      </c>
      <c r="I1056" s="6">
        <f>J1056+K1056+L1056+M1056+N1056+O1056+P1056</f>
        <v>0</v>
      </c>
      <c r="J1056" s="6">
        <f>K1056+L1056+M1056+N1056+O1056+P1056+Q1056</f>
        <v>0</v>
      </c>
      <c r="K1056" s="38"/>
    </row>
    <row r="1057" spans="1:11" ht="15">
      <c r="A1057" s="8">
        <v>1052</v>
      </c>
      <c r="B1057" s="10" t="s">
        <v>49</v>
      </c>
      <c r="C1057" s="6">
        <f t="shared" si="143"/>
        <v>0</v>
      </c>
      <c r="D1057" s="6">
        <f>E1057+F1057+G1057+H1057+I1057+J1057+K1057</f>
        <v>0</v>
      </c>
      <c r="E1057" s="6">
        <f>F1057+G1057+H1057+I1057+J1057+K1057+L1057</f>
        <v>0</v>
      </c>
      <c r="F1057" s="6">
        <f>G1057+H1057+I1057+J1057+K1057+L1057+M1057</f>
        <v>0</v>
      </c>
      <c r="G1057" s="6">
        <f>H1057+I1057+J1057+K1057+L1057+M1057+N1057</f>
        <v>0</v>
      </c>
      <c r="H1057" s="6">
        <f>I1057+J1057+K1057+L1057+M1057+N1057+O1057</f>
        <v>0</v>
      </c>
      <c r="I1057" s="6">
        <f>J1057+K1057+L1057+M1057+N1057+O1057+P1057</f>
        <v>0</v>
      </c>
      <c r="J1057" s="6">
        <f>K1057+L1057+M1057+N1057+O1057+P1057+Q1057</f>
        <v>0</v>
      </c>
      <c r="K1057" s="10"/>
    </row>
    <row r="1058" spans="1:11" ht="15.75">
      <c r="A1058" s="8">
        <v>1053</v>
      </c>
      <c r="B1058" s="10" t="s">
        <v>50</v>
      </c>
      <c r="C1058" s="6">
        <f t="shared" si="143"/>
        <v>1104.9</v>
      </c>
      <c r="D1058" s="6">
        <f>150-23.9</f>
        <v>126.1</v>
      </c>
      <c r="E1058" s="6">
        <v>150</v>
      </c>
      <c r="F1058" s="6">
        <v>150</v>
      </c>
      <c r="G1058" s="6">
        <v>157.5</v>
      </c>
      <c r="H1058" s="6">
        <v>165.4</v>
      </c>
      <c r="I1058" s="6">
        <v>173.6</v>
      </c>
      <c r="J1058" s="6">
        <v>182.3</v>
      </c>
      <c r="K1058" s="38"/>
    </row>
    <row r="1059" spans="1:11" ht="15">
      <c r="A1059" s="8">
        <v>1054</v>
      </c>
      <c r="B1059" s="10" t="s">
        <v>21</v>
      </c>
      <c r="C1059" s="6">
        <f t="shared" si="143"/>
        <v>0</v>
      </c>
      <c r="D1059" s="6">
        <f>E1059+F1059+G1059+H1059+I1059+J1059+K1059</f>
        <v>0</v>
      </c>
      <c r="E1059" s="6">
        <f>F1059+G1059+H1059+I1059+J1059+K1059+L1059</f>
        <v>0</v>
      </c>
      <c r="F1059" s="6">
        <f>G1059+H1059+I1059+J1059+K1059+L1059+M1059</f>
        <v>0</v>
      </c>
      <c r="G1059" s="6">
        <f>H1059+I1059+J1059+K1059+L1059+M1059+N1059</f>
        <v>0</v>
      </c>
      <c r="H1059" s="6">
        <f>I1059+J1059+K1059+L1059+M1059+N1059+O1059</f>
        <v>0</v>
      </c>
      <c r="I1059" s="6">
        <f>J1059+K1059+L1059+M1059+N1059+O1059+P1059</f>
        <v>0</v>
      </c>
      <c r="J1059" s="6">
        <f>K1059+L1059+M1059+N1059+O1059+P1059+Q1059</f>
        <v>0</v>
      </c>
      <c r="K1059" s="10"/>
    </row>
    <row r="1060" spans="1:11" ht="15.75">
      <c r="A1060" s="8">
        <v>1055</v>
      </c>
      <c r="B1060" s="44" t="s">
        <v>56</v>
      </c>
      <c r="C1060" s="5">
        <f t="shared" si="143"/>
        <v>1902.9</v>
      </c>
      <c r="D1060" s="5">
        <f>D1062+D1063+D1064</f>
        <v>447.90000000000003</v>
      </c>
      <c r="E1060" s="5">
        <f>E1062+E1063+E1064</f>
        <v>350</v>
      </c>
      <c r="F1060" s="5">
        <f>F1062+F1063+F1064</f>
        <v>200</v>
      </c>
      <c r="G1060" s="5">
        <f>G1062+G1063+G1064</f>
        <v>210</v>
      </c>
      <c r="H1060" s="5">
        <f>H1062+H1063+H1064</f>
        <v>220.5</v>
      </c>
      <c r="I1060" s="5">
        <f>I1062+I1063+I1064</f>
        <v>231.5</v>
      </c>
      <c r="J1060" s="5">
        <f>J1062+J1063+J1064</f>
        <v>243</v>
      </c>
      <c r="K1060" s="38"/>
    </row>
    <row r="1061" spans="1:11" ht="15.75">
      <c r="A1061" s="8">
        <v>1056</v>
      </c>
      <c r="B1061" s="50" t="s">
        <v>2</v>
      </c>
      <c r="C1061" s="6">
        <f t="shared" si="143"/>
        <v>0</v>
      </c>
      <c r="D1061" s="6">
        <f>E1061+F1061+G1061+H1061+I1061+J1061+K1061</f>
        <v>0</v>
      </c>
      <c r="E1061" s="6">
        <f>F1061+G1061+H1061+I1061+J1061+K1061+L1061</f>
        <v>0</v>
      </c>
      <c r="F1061" s="6">
        <f>G1061+H1061+I1061+J1061+K1061+L1061+M1061</f>
        <v>0</v>
      </c>
      <c r="G1061" s="6">
        <f>H1061+I1061+J1061+K1061+L1061+M1061+N1061</f>
        <v>0</v>
      </c>
      <c r="H1061" s="6">
        <f>I1061+J1061+K1061+L1061+M1061+N1061+O1061</f>
        <v>0</v>
      </c>
      <c r="I1061" s="6">
        <f>J1061+K1061+L1061+M1061+N1061+O1061+P1061</f>
        <v>0</v>
      </c>
      <c r="J1061" s="6">
        <f>K1061+L1061+M1061+N1061+O1061+P1061+Q1061</f>
        <v>0</v>
      </c>
      <c r="K1061" s="38"/>
    </row>
    <row r="1062" spans="1:11" ht="15">
      <c r="A1062" s="8">
        <v>1057</v>
      </c>
      <c r="B1062" s="10" t="s">
        <v>49</v>
      </c>
      <c r="C1062" s="6">
        <f t="shared" si="143"/>
        <v>0</v>
      </c>
      <c r="D1062" s="6">
        <f>E1062+F1062+G1062+H1062+I1062+J1062+K1062</f>
        <v>0</v>
      </c>
      <c r="E1062" s="6">
        <f>F1062+G1062+H1062+I1062+J1062+K1062+L1062</f>
        <v>0</v>
      </c>
      <c r="F1062" s="6">
        <f>G1062+H1062+I1062+J1062+K1062+L1062+M1062</f>
        <v>0</v>
      </c>
      <c r="G1062" s="6">
        <f>H1062+I1062+J1062+K1062+L1062+M1062+N1062</f>
        <v>0</v>
      </c>
      <c r="H1062" s="6">
        <f>I1062+J1062+K1062+L1062+M1062+N1062+O1062</f>
        <v>0</v>
      </c>
      <c r="I1062" s="6">
        <f>J1062+K1062+L1062+M1062+N1062+O1062+P1062</f>
        <v>0</v>
      </c>
      <c r="J1062" s="6">
        <f>K1062+L1062+M1062+N1062+O1062+P1062+Q1062</f>
        <v>0</v>
      </c>
      <c r="K1062" s="10"/>
    </row>
    <row r="1063" spans="1:11" ht="15.75">
      <c r="A1063" s="8">
        <v>1058</v>
      </c>
      <c r="B1063" s="10" t="s">
        <v>50</v>
      </c>
      <c r="C1063" s="6">
        <f t="shared" si="143"/>
        <v>1902.9</v>
      </c>
      <c r="D1063" s="6">
        <f>D1068+D1073</f>
        <v>447.90000000000003</v>
      </c>
      <c r="E1063" s="6">
        <f>E1068+E1073</f>
        <v>350</v>
      </c>
      <c r="F1063" s="6">
        <f>F1068</f>
        <v>200</v>
      </c>
      <c r="G1063" s="6">
        <f>G1068</f>
        <v>210</v>
      </c>
      <c r="H1063" s="6">
        <f>H1068</f>
        <v>220.5</v>
      </c>
      <c r="I1063" s="6">
        <f>I1068</f>
        <v>231.5</v>
      </c>
      <c r="J1063" s="6">
        <f>J1068</f>
        <v>243</v>
      </c>
      <c r="K1063" s="38"/>
    </row>
    <row r="1064" spans="1:11" ht="15">
      <c r="A1064" s="8">
        <v>1059</v>
      </c>
      <c r="B1064" s="10" t="s">
        <v>21</v>
      </c>
      <c r="C1064" s="6">
        <f t="shared" si="143"/>
        <v>0</v>
      </c>
      <c r="D1064" s="6">
        <f>E1064+F1064+G1064+H1064+I1064+J1064+K1064</f>
        <v>0</v>
      </c>
      <c r="E1064" s="6">
        <f>F1064+G1064+H1064+I1064+J1064+K1064+L1064</f>
        <v>0</v>
      </c>
      <c r="F1064" s="6">
        <f>G1064+H1064+I1064+J1064+K1064+L1064+M1064</f>
        <v>0</v>
      </c>
      <c r="G1064" s="6">
        <f>H1064+I1064+J1064+K1064+L1064+M1064+N1064</f>
        <v>0</v>
      </c>
      <c r="H1064" s="6">
        <f>I1064+J1064+K1064+L1064+M1064+N1064+O1064</f>
        <v>0</v>
      </c>
      <c r="I1064" s="6">
        <f>J1064+K1064+L1064+M1064+N1064+O1064+P1064</f>
        <v>0</v>
      </c>
      <c r="J1064" s="6">
        <f>K1064+L1064+M1064+N1064+O1064+P1064+Q1064</f>
        <v>0</v>
      </c>
      <c r="K1064" s="10"/>
    </row>
    <row r="1065" spans="1:11" ht="26.25" customHeight="1">
      <c r="A1065" s="8">
        <v>1060</v>
      </c>
      <c r="B1065" s="14" t="s">
        <v>306</v>
      </c>
      <c r="C1065" s="6">
        <f t="shared" si="143"/>
        <v>1802.9</v>
      </c>
      <c r="D1065" s="6">
        <f>D1067+D1068+D1069</f>
        <v>397.90000000000003</v>
      </c>
      <c r="E1065" s="6">
        <f>E1067+E1068+E1069</f>
        <v>300</v>
      </c>
      <c r="F1065" s="6">
        <f>F1067+F1068+F1069</f>
        <v>200</v>
      </c>
      <c r="G1065" s="6">
        <f>G1067+G1068+G1069</f>
        <v>210</v>
      </c>
      <c r="H1065" s="6">
        <f>H1067+H1068+H1069</f>
        <v>220.5</v>
      </c>
      <c r="I1065" s="6">
        <f>I1067+I1068+I1069</f>
        <v>231.5</v>
      </c>
      <c r="J1065" s="6">
        <f>J1067+J1068+J1069</f>
        <v>243</v>
      </c>
      <c r="K1065" s="38"/>
    </row>
    <row r="1066" spans="1:11" ht="15.75">
      <c r="A1066" s="8">
        <v>1061</v>
      </c>
      <c r="B1066" s="14" t="s">
        <v>2</v>
      </c>
      <c r="C1066" s="6">
        <f t="shared" si="143"/>
        <v>0</v>
      </c>
      <c r="D1066" s="6">
        <f>E1066+F1066+G1066+H1066+I1066+J1066+K1066</f>
        <v>0</v>
      </c>
      <c r="E1066" s="6">
        <f>F1066+G1066+H1066+I1066+J1066+K1066+L1066</f>
        <v>0</v>
      </c>
      <c r="F1066" s="6">
        <f>G1066+H1066+I1066+J1066+K1066+L1066+M1066</f>
        <v>0</v>
      </c>
      <c r="G1066" s="6">
        <f>H1066+I1066+J1066+K1066+L1066+M1066+N1066</f>
        <v>0</v>
      </c>
      <c r="H1066" s="6">
        <f>I1066+J1066+K1066+L1066+M1066+N1066+O1066</f>
        <v>0</v>
      </c>
      <c r="I1066" s="6">
        <f>J1066+K1066+L1066+M1066+N1066+O1066+P1066</f>
        <v>0</v>
      </c>
      <c r="J1066" s="6">
        <f>K1066+L1066+M1066+N1066+O1066+P1066+Q1066</f>
        <v>0</v>
      </c>
      <c r="K1066" s="38"/>
    </row>
    <row r="1067" spans="1:11" ht="15">
      <c r="A1067" s="8">
        <v>1062</v>
      </c>
      <c r="B1067" s="10" t="s">
        <v>49</v>
      </c>
      <c r="C1067" s="6">
        <f t="shared" si="143"/>
        <v>0</v>
      </c>
      <c r="D1067" s="6">
        <f>E1067+F1067+G1067+H1067+I1067+J1067+K1067</f>
        <v>0</v>
      </c>
      <c r="E1067" s="6">
        <f>F1067+G1067+H1067+I1067+J1067+K1067+L1067</f>
        <v>0</v>
      </c>
      <c r="F1067" s="6">
        <f>G1067+H1067+I1067+J1067+K1067+L1067+M1067</f>
        <v>0</v>
      </c>
      <c r="G1067" s="6">
        <f>H1067+I1067+J1067+K1067+L1067+M1067+N1067</f>
        <v>0</v>
      </c>
      <c r="H1067" s="6">
        <f>I1067+J1067+K1067+L1067+M1067+N1067+O1067</f>
        <v>0</v>
      </c>
      <c r="I1067" s="6">
        <f>J1067+K1067+L1067+M1067+N1067+O1067+P1067</f>
        <v>0</v>
      </c>
      <c r="J1067" s="6">
        <f>K1067+L1067+M1067+N1067+O1067+P1067+Q1067</f>
        <v>0</v>
      </c>
      <c r="K1067" s="10"/>
    </row>
    <row r="1068" spans="1:11" ht="15.75">
      <c r="A1068" s="8">
        <v>1063</v>
      </c>
      <c r="B1068" s="10" t="s">
        <v>50</v>
      </c>
      <c r="C1068" s="6">
        <f t="shared" si="143"/>
        <v>1802.9</v>
      </c>
      <c r="D1068" s="6">
        <f>1067-251.8-119.1-217.9-80.3</f>
        <v>397.90000000000003</v>
      </c>
      <c r="E1068" s="6">
        <v>300</v>
      </c>
      <c r="F1068" s="6">
        <v>200</v>
      </c>
      <c r="G1068" s="6">
        <v>210</v>
      </c>
      <c r="H1068" s="6">
        <v>220.5</v>
      </c>
      <c r="I1068" s="6">
        <v>231.5</v>
      </c>
      <c r="J1068" s="6">
        <v>243</v>
      </c>
      <c r="K1068" s="38"/>
    </row>
    <row r="1069" spans="1:11" ht="15">
      <c r="A1069" s="8">
        <v>1064</v>
      </c>
      <c r="B1069" s="10" t="s">
        <v>21</v>
      </c>
      <c r="C1069" s="6">
        <f t="shared" si="143"/>
        <v>0</v>
      </c>
      <c r="D1069" s="6">
        <f aca="true" t="shared" si="144" ref="D1069:D1074">E1069+F1069+G1069+H1069+I1069+J1069+K1069</f>
        <v>0</v>
      </c>
      <c r="E1069" s="6">
        <f aca="true" t="shared" si="145" ref="E1069:E1074">F1069+G1069+H1069+I1069+J1069+K1069+L1069</f>
        <v>0</v>
      </c>
      <c r="F1069" s="6">
        <f aca="true" t="shared" si="146" ref="F1069:F1074">G1069+H1069+I1069+J1069+K1069+L1069+M1069</f>
        <v>0</v>
      </c>
      <c r="G1069" s="6">
        <f aca="true" t="shared" si="147" ref="G1069:G1074">H1069+I1069+J1069+K1069+L1069+M1069+N1069</f>
        <v>0</v>
      </c>
      <c r="H1069" s="6">
        <f aca="true" t="shared" si="148" ref="H1069:H1074">I1069+J1069+K1069+L1069+M1069+N1069+O1069</f>
        <v>0</v>
      </c>
      <c r="I1069" s="6">
        <f aca="true" t="shared" si="149" ref="I1069:I1074">J1069+K1069+L1069+M1069+N1069+O1069+P1069</f>
        <v>0</v>
      </c>
      <c r="J1069" s="6">
        <f aca="true" t="shared" si="150" ref="J1069:J1074">K1069+L1069+M1069+N1069+O1069+P1069+Q1069</f>
        <v>0</v>
      </c>
      <c r="K1069" s="10"/>
    </row>
    <row r="1070" spans="1:11" ht="15">
      <c r="A1070" s="8">
        <v>1065</v>
      </c>
      <c r="B1070" s="13" t="s">
        <v>316</v>
      </c>
      <c r="C1070" s="6">
        <f t="shared" si="143"/>
        <v>100</v>
      </c>
      <c r="D1070" s="6">
        <f>D1071+D1072+D1073+D1074</f>
        <v>50</v>
      </c>
      <c r="E1070" s="6">
        <f>E1071+E1072+E1073+E1074</f>
        <v>50</v>
      </c>
      <c r="F1070" s="6">
        <f t="shared" si="146"/>
        <v>0</v>
      </c>
      <c r="G1070" s="6">
        <f t="shared" si="147"/>
        <v>0</v>
      </c>
      <c r="H1070" s="6">
        <f t="shared" si="148"/>
        <v>0</v>
      </c>
      <c r="I1070" s="6">
        <f t="shared" si="149"/>
        <v>0</v>
      </c>
      <c r="J1070" s="6">
        <f t="shared" si="150"/>
        <v>0</v>
      </c>
      <c r="K1070" s="10"/>
    </row>
    <row r="1071" spans="1:11" ht="15">
      <c r="A1071" s="8">
        <v>1066</v>
      </c>
      <c r="B1071" s="14" t="s">
        <v>2</v>
      </c>
      <c r="C1071" s="6">
        <f t="shared" si="143"/>
        <v>0</v>
      </c>
      <c r="D1071" s="6">
        <f t="shared" si="144"/>
        <v>0</v>
      </c>
      <c r="E1071" s="6">
        <f t="shared" si="145"/>
        <v>0</v>
      </c>
      <c r="F1071" s="6">
        <f t="shared" si="146"/>
        <v>0</v>
      </c>
      <c r="G1071" s="6">
        <f t="shared" si="147"/>
        <v>0</v>
      </c>
      <c r="H1071" s="6">
        <f t="shared" si="148"/>
        <v>0</v>
      </c>
      <c r="I1071" s="6">
        <f t="shared" si="149"/>
        <v>0</v>
      </c>
      <c r="J1071" s="6">
        <f t="shared" si="150"/>
        <v>0</v>
      </c>
      <c r="K1071" s="10"/>
    </row>
    <row r="1072" spans="1:11" ht="15">
      <c r="A1072" s="8">
        <v>1067</v>
      </c>
      <c r="B1072" s="10" t="s">
        <v>49</v>
      </c>
      <c r="C1072" s="6">
        <f t="shared" si="143"/>
        <v>0</v>
      </c>
      <c r="D1072" s="6">
        <f t="shared" si="144"/>
        <v>0</v>
      </c>
      <c r="E1072" s="6">
        <f t="shared" si="145"/>
        <v>0</v>
      </c>
      <c r="F1072" s="6">
        <f t="shared" si="146"/>
        <v>0</v>
      </c>
      <c r="G1072" s="6">
        <f t="shared" si="147"/>
        <v>0</v>
      </c>
      <c r="H1072" s="6">
        <f t="shared" si="148"/>
        <v>0</v>
      </c>
      <c r="I1072" s="6">
        <f t="shared" si="149"/>
        <v>0</v>
      </c>
      <c r="J1072" s="6">
        <f t="shared" si="150"/>
        <v>0</v>
      </c>
      <c r="K1072" s="10"/>
    </row>
    <row r="1073" spans="1:11" ht="15">
      <c r="A1073" s="8">
        <v>1068</v>
      </c>
      <c r="B1073" s="10" t="s">
        <v>50</v>
      </c>
      <c r="C1073" s="6">
        <f t="shared" si="143"/>
        <v>100</v>
      </c>
      <c r="D1073" s="6">
        <v>50</v>
      </c>
      <c r="E1073" s="6">
        <v>50</v>
      </c>
      <c r="F1073" s="6">
        <f t="shared" si="146"/>
        <v>0</v>
      </c>
      <c r="G1073" s="6">
        <f t="shared" si="147"/>
        <v>0</v>
      </c>
      <c r="H1073" s="6">
        <f t="shared" si="148"/>
        <v>0</v>
      </c>
      <c r="I1073" s="6">
        <f t="shared" si="149"/>
        <v>0</v>
      </c>
      <c r="J1073" s="6">
        <f t="shared" si="150"/>
        <v>0</v>
      </c>
      <c r="K1073" s="10"/>
    </row>
    <row r="1074" spans="1:11" ht="15">
      <c r="A1074" s="8">
        <v>1069</v>
      </c>
      <c r="B1074" s="10" t="s">
        <v>21</v>
      </c>
      <c r="C1074" s="6">
        <f t="shared" si="143"/>
        <v>0</v>
      </c>
      <c r="D1074" s="6">
        <f t="shared" si="144"/>
        <v>0</v>
      </c>
      <c r="E1074" s="6">
        <f t="shared" si="145"/>
        <v>0</v>
      </c>
      <c r="F1074" s="6">
        <f t="shared" si="146"/>
        <v>0</v>
      </c>
      <c r="G1074" s="6">
        <f t="shared" si="147"/>
        <v>0</v>
      </c>
      <c r="H1074" s="6">
        <f t="shared" si="148"/>
        <v>0</v>
      </c>
      <c r="I1074" s="6">
        <f t="shared" si="149"/>
        <v>0</v>
      </c>
      <c r="J1074" s="6">
        <f t="shared" si="150"/>
        <v>0</v>
      </c>
      <c r="K1074" s="10"/>
    </row>
    <row r="1075" spans="1:11" ht="40.5">
      <c r="A1075" s="8">
        <v>1070</v>
      </c>
      <c r="B1075" s="44" t="s">
        <v>57</v>
      </c>
      <c r="C1075" s="5">
        <f t="shared" si="143"/>
        <v>25005.4</v>
      </c>
      <c r="D1075" s="5">
        <f>D1077+D1078+D1079</f>
        <v>6253</v>
      </c>
      <c r="E1075" s="5">
        <f>E1077+E1078</f>
        <v>8000</v>
      </c>
      <c r="F1075" s="5">
        <f>F1077+F1078</f>
        <v>600</v>
      </c>
      <c r="G1075" s="5">
        <f>G1077+G1078</f>
        <v>2505</v>
      </c>
      <c r="H1075" s="5">
        <f>H1077+H1078</f>
        <v>2610.2</v>
      </c>
      <c r="I1075" s="5">
        <f>I1077+I1078</f>
        <v>2515.7</v>
      </c>
      <c r="J1075" s="5">
        <f>J1077+J1078</f>
        <v>2521.5</v>
      </c>
      <c r="K1075" s="48">
        <v>88.9</v>
      </c>
    </row>
    <row r="1076" spans="1:11" ht="15.75">
      <c r="A1076" s="8">
        <v>1071</v>
      </c>
      <c r="B1076" s="50" t="s">
        <v>2</v>
      </c>
      <c r="C1076" s="6">
        <f t="shared" si="143"/>
        <v>0</v>
      </c>
      <c r="D1076" s="6">
        <f>E1076+F1076+G1076+H1076+I1076+J1076+K1076</f>
        <v>0</v>
      </c>
      <c r="E1076" s="6">
        <f>F1076+G1076+H1076+I1076+J1076+K1076+L1076</f>
        <v>0</v>
      </c>
      <c r="F1076" s="6">
        <f>G1076+H1076+I1076+J1076+K1076+L1076+M1076</f>
        <v>0</v>
      </c>
      <c r="G1076" s="6">
        <f>H1076+I1076+J1076+K1076+L1076+M1076+N1076</f>
        <v>0</v>
      </c>
      <c r="H1076" s="6">
        <f>I1076+J1076+K1076+L1076+M1076+N1076+O1076</f>
        <v>0</v>
      </c>
      <c r="I1076" s="6">
        <f>J1076+K1076+L1076+M1076+N1076+O1076+P1076</f>
        <v>0</v>
      </c>
      <c r="J1076" s="6">
        <f>K1076+L1076+M1076+N1076+O1076+P1076+Q1076</f>
        <v>0</v>
      </c>
      <c r="K1076" s="38"/>
    </row>
    <row r="1077" spans="1:11" ht="15">
      <c r="A1077" s="8">
        <v>1072</v>
      </c>
      <c r="B1077" s="10" t="s">
        <v>49</v>
      </c>
      <c r="C1077" s="6">
        <f t="shared" si="143"/>
        <v>2449.1000000000004</v>
      </c>
      <c r="D1077" s="6">
        <f>D1097+D1127+D1147</f>
        <v>2449.1000000000004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10"/>
    </row>
    <row r="1078" spans="1:11" ht="15.75">
      <c r="A1078" s="8">
        <v>1073</v>
      </c>
      <c r="B1078" s="10" t="s">
        <v>50</v>
      </c>
      <c r="C1078" s="6">
        <f t="shared" si="143"/>
        <v>22556.3</v>
      </c>
      <c r="D1078" s="6">
        <f>D1083+D1088+D1093+D1098+D1103+D1108+D1113+D1118+D1123+D1128+D1133+D1143+D1148</f>
        <v>3803.9</v>
      </c>
      <c r="E1078" s="6">
        <f aca="true" t="shared" si="151" ref="E1078:J1078">E1083+E1088+E1093+E1098+E1103+E1108+E1113+E1118+E1123+E1128+E1133+E1138</f>
        <v>8000</v>
      </c>
      <c r="F1078" s="6">
        <f t="shared" si="151"/>
        <v>600</v>
      </c>
      <c r="G1078" s="6">
        <f t="shared" si="151"/>
        <v>2505</v>
      </c>
      <c r="H1078" s="6">
        <f t="shared" si="151"/>
        <v>2610.2</v>
      </c>
      <c r="I1078" s="6">
        <f t="shared" si="151"/>
        <v>2515.7</v>
      </c>
      <c r="J1078" s="6">
        <f t="shared" si="151"/>
        <v>2521.5</v>
      </c>
      <c r="K1078" s="38"/>
    </row>
    <row r="1079" spans="1:11" ht="15">
      <c r="A1079" s="8">
        <v>1074</v>
      </c>
      <c r="B1079" s="10" t="s">
        <v>21</v>
      </c>
      <c r="C1079" s="6">
        <f t="shared" si="143"/>
        <v>0</v>
      </c>
      <c r="D1079" s="6">
        <f>E1079+F1079+G1079+H1079+I1079+J1079+K1079</f>
        <v>0</v>
      </c>
      <c r="E1079" s="6">
        <f>F1079+G1079+H1079+I1079+J1079+K1079+L1079</f>
        <v>0</v>
      </c>
      <c r="F1079" s="6">
        <f>G1079+H1079+I1079+J1079+K1079+L1079+M1079</f>
        <v>0</v>
      </c>
      <c r="G1079" s="6">
        <f>H1079+I1079+J1079+K1079+L1079+M1079+N1079</f>
        <v>0</v>
      </c>
      <c r="H1079" s="6">
        <f>I1079+J1079+K1079+L1079+M1079+N1079+O1079</f>
        <v>0</v>
      </c>
      <c r="I1079" s="6">
        <f>J1079+K1079+L1079+M1079+N1079+O1079+P1079</f>
        <v>0</v>
      </c>
      <c r="J1079" s="6">
        <f>K1079+L1079+M1079+N1079+O1079+P1079+Q1079</f>
        <v>0</v>
      </c>
      <c r="K1079" s="10"/>
    </row>
    <row r="1080" spans="1:11" ht="25.5">
      <c r="A1080" s="8">
        <v>1075</v>
      </c>
      <c r="B1080" s="13" t="s">
        <v>259</v>
      </c>
      <c r="C1080" s="6">
        <f t="shared" si="143"/>
        <v>6400</v>
      </c>
      <c r="D1080" s="6">
        <f>D1082+D1083+D1084</f>
        <v>1000</v>
      </c>
      <c r="E1080" s="6">
        <f>E1082+E1083+E1084</f>
        <v>1000</v>
      </c>
      <c r="F1080" s="6">
        <f>F1082+F1083+F1084</f>
        <v>0</v>
      </c>
      <c r="G1080" s="6">
        <f>G1082+G1083+G1084</f>
        <v>1100</v>
      </c>
      <c r="H1080" s="6">
        <f>H1082+H1083+H1084</f>
        <v>1100</v>
      </c>
      <c r="I1080" s="6">
        <f>I1082+I1083+I1084</f>
        <v>1100</v>
      </c>
      <c r="J1080" s="6">
        <f>J1082+J1083+J1084</f>
        <v>1100</v>
      </c>
      <c r="K1080" s="38"/>
    </row>
    <row r="1081" spans="1:11" ht="15.75">
      <c r="A1081" s="8">
        <v>1076</v>
      </c>
      <c r="B1081" s="13" t="s">
        <v>2</v>
      </c>
      <c r="C1081" s="6">
        <f t="shared" si="143"/>
        <v>0</v>
      </c>
      <c r="D1081" s="6">
        <f>E1081+F1081+G1081+H1081+I1081+J1081+K1081</f>
        <v>0</v>
      </c>
      <c r="E1081" s="6">
        <f>F1081+G1081+H1081+I1081+J1081+K1081+L1081</f>
        <v>0</v>
      </c>
      <c r="F1081" s="6">
        <f>G1081+H1081+I1081+J1081+K1081+L1081+M1081</f>
        <v>0</v>
      </c>
      <c r="G1081" s="6">
        <f>H1081+I1081+J1081+K1081+L1081+M1081+N1081</f>
        <v>0</v>
      </c>
      <c r="H1081" s="6">
        <f>I1081+J1081+K1081+L1081+M1081+N1081+O1081</f>
        <v>0</v>
      </c>
      <c r="I1081" s="6">
        <f>J1081+K1081+L1081+M1081+N1081+O1081+P1081</f>
        <v>0</v>
      </c>
      <c r="J1081" s="6">
        <f>K1081+L1081+M1081+N1081+O1081+P1081+Q1081</f>
        <v>0</v>
      </c>
      <c r="K1081" s="38"/>
    </row>
    <row r="1082" spans="1:11" ht="15">
      <c r="A1082" s="8">
        <v>1077</v>
      </c>
      <c r="B1082" s="10" t="s">
        <v>49</v>
      </c>
      <c r="C1082" s="6">
        <f t="shared" si="143"/>
        <v>0</v>
      </c>
      <c r="D1082" s="6">
        <f>E1082+F1082+G1082+H1082+I1082+J1082+K1082</f>
        <v>0</v>
      </c>
      <c r="E1082" s="6">
        <f>F1082+G1082+H1082+I1082+J1082+K1082+L1082</f>
        <v>0</v>
      </c>
      <c r="F1082" s="6">
        <f>G1082+H1082+I1082+J1082+K1082+L1082+M1082</f>
        <v>0</v>
      </c>
      <c r="G1082" s="6">
        <f>H1082+I1082+J1082+K1082+L1082+M1082+N1082</f>
        <v>0</v>
      </c>
      <c r="H1082" s="6">
        <f>I1082+J1082+K1082+L1082+M1082+N1082+O1082</f>
        <v>0</v>
      </c>
      <c r="I1082" s="6">
        <f>J1082+K1082+L1082+M1082+N1082+O1082+P1082</f>
        <v>0</v>
      </c>
      <c r="J1082" s="6">
        <f>K1082+L1082+M1082+N1082+O1082+P1082+Q1082</f>
        <v>0</v>
      </c>
      <c r="K1082" s="10"/>
    </row>
    <row r="1083" spans="1:11" ht="15.75">
      <c r="A1083" s="8">
        <v>1078</v>
      </c>
      <c r="B1083" s="10" t="s">
        <v>50</v>
      </c>
      <c r="C1083" s="6">
        <f t="shared" si="143"/>
        <v>6400</v>
      </c>
      <c r="D1083" s="6">
        <v>1000</v>
      </c>
      <c r="E1083" s="6">
        <v>1000</v>
      </c>
      <c r="F1083" s="6">
        <v>0</v>
      </c>
      <c r="G1083" s="6">
        <v>1100</v>
      </c>
      <c r="H1083" s="6">
        <v>1100</v>
      </c>
      <c r="I1083" s="6">
        <v>1100</v>
      </c>
      <c r="J1083" s="6">
        <v>1100</v>
      </c>
      <c r="K1083" s="38"/>
    </row>
    <row r="1084" spans="1:11" ht="15">
      <c r="A1084" s="8">
        <v>1079</v>
      </c>
      <c r="B1084" s="10" t="s">
        <v>21</v>
      </c>
      <c r="C1084" s="6">
        <f t="shared" si="143"/>
        <v>0</v>
      </c>
      <c r="D1084" s="6">
        <f>E1084+F1084+G1084+H1084+I1084+J1084+K1084</f>
        <v>0</v>
      </c>
      <c r="E1084" s="6">
        <f>F1084+G1084+H1084+I1084+J1084+K1084+L1084</f>
        <v>0</v>
      </c>
      <c r="F1084" s="6">
        <f>G1084+H1084+I1084+J1084+K1084+L1084+M1084</f>
        <v>0</v>
      </c>
      <c r="G1084" s="6">
        <f>H1084+I1084+J1084+K1084+L1084+M1084+N1084</f>
        <v>0</v>
      </c>
      <c r="H1084" s="6">
        <f>I1084+J1084+K1084+L1084+M1084+N1084+O1084</f>
        <v>0</v>
      </c>
      <c r="I1084" s="6">
        <f>J1084+K1084+L1084+M1084+N1084+O1084+P1084</f>
        <v>0</v>
      </c>
      <c r="J1084" s="6">
        <f>K1084+L1084+M1084+N1084+O1084+P1084+Q1084</f>
        <v>0</v>
      </c>
      <c r="K1084" s="10"/>
    </row>
    <row r="1085" spans="1:11" ht="26.25">
      <c r="A1085" s="8">
        <v>1080</v>
      </c>
      <c r="B1085" s="14" t="s">
        <v>260</v>
      </c>
      <c r="C1085" s="6">
        <f t="shared" si="143"/>
        <v>800</v>
      </c>
      <c r="D1085" s="6">
        <f>D1087+D1088+D1089</f>
        <v>100</v>
      </c>
      <c r="E1085" s="6">
        <f>E1087+E1088+E1089</f>
        <v>100</v>
      </c>
      <c r="F1085" s="6">
        <f>F1087+F1088+F1089</f>
        <v>200</v>
      </c>
      <c r="G1085" s="6">
        <f>G1087+G1088+G1089</f>
        <v>100</v>
      </c>
      <c r="H1085" s="6">
        <f>H1087+H1088+H1089</f>
        <v>100</v>
      </c>
      <c r="I1085" s="6">
        <f>I1087+I1088+I1089</f>
        <v>100</v>
      </c>
      <c r="J1085" s="6">
        <f>J1087+J1088+J1089</f>
        <v>100</v>
      </c>
      <c r="K1085" s="38"/>
    </row>
    <row r="1086" spans="1:11" ht="15.75">
      <c r="A1086" s="8">
        <v>1081</v>
      </c>
      <c r="B1086" s="14" t="s">
        <v>2</v>
      </c>
      <c r="C1086" s="6">
        <f t="shared" si="143"/>
        <v>0</v>
      </c>
      <c r="D1086" s="6">
        <f>E1086+F1086+G1086+H1086+I1086+J1086+K1086</f>
        <v>0</v>
      </c>
      <c r="E1086" s="6">
        <f>F1086+G1086+H1086+I1086+J1086+K1086+L1086</f>
        <v>0</v>
      </c>
      <c r="F1086" s="6">
        <f>G1086+H1086+I1086+J1086+K1086+L1086+M1086</f>
        <v>0</v>
      </c>
      <c r="G1086" s="6">
        <f>H1086+I1086+J1086+K1086+L1086+M1086+N1086</f>
        <v>0</v>
      </c>
      <c r="H1086" s="6">
        <f>I1086+J1086+K1086+L1086+M1086+N1086+O1086</f>
        <v>0</v>
      </c>
      <c r="I1086" s="6">
        <f>J1086+K1086+L1086+M1086+N1086+O1086+P1086</f>
        <v>0</v>
      </c>
      <c r="J1086" s="6">
        <f>K1086+L1086+M1086+N1086+O1086+P1086+Q1086</f>
        <v>0</v>
      </c>
      <c r="K1086" s="38"/>
    </row>
    <row r="1087" spans="1:11" ht="15">
      <c r="A1087" s="8">
        <v>1082</v>
      </c>
      <c r="B1087" s="10" t="s">
        <v>49</v>
      </c>
      <c r="C1087" s="6">
        <f t="shared" si="143"/>
        <v>0</v>
      </c>
      <c r="D1087" s="6">
        <f>E1087+F1087+G1087+H1087+I1087+J1087+K1087</f>
        <v>0</v>
      </c>
      <c r="E1087" s="6">
        <f>F1087+G1087+H1087+I1087+J1087+K1087+L1087</f>
        <v>0</v>
      </c>
      <c r="F1087" s="6">
        <f>G1087+H1087+I1087+J1087+K1087+L1087+M1087</f>
        <v>0</v>
      </c>
      <c r="G1087" s="6">
        <f>H1087+I1087+J1087+K1087+L1087+M1087+N1087</f>
        <v>0</v>
      </c>
      <c r="H1087" s="6">
        <f>I1087+J1087+K1087+L1087+M1087+N1087+O1087</f>
        <v>0</v>
      </c>
      <c r="I1087" s="6">
        <f>J1087+K1087+L1087+M1087+N1087+O1087+P1087</f>
        <v>0</v>
      </c>
      <c r="J1087" s="6">
        <f>K1087+L1087+M1087+N1087+O1087+P1087+Q1087</f>
        <v>0</v>
      </c>
      <c r="K1087" s="10"/>
    </row>
    <row r="1088" spans="1:11" ht="15.75">
      <c r="A1088" s="8">
        <v>1083</v>
      </c>
      <c r="B1088" s="10" t="s">
        <v>50</v>
      </c>
      <c r="C1088" s="6">
        <f t="shared" si="143"/>
        <v>800</v>
      </c>
      <c r="D1088" s="6">
        <v>100</v>
      </c>
      <c r="E1088" s="6">
        <v>100</v>
      </c>
      <c r="F1088" s="6">
        <v>200</v>
      </c>
      <c r="G1088" s="6">
        <v>100</v>
      </c>
      <c r="H1088" s="6">
        <v>100</v>
      </c>
      <c r="I1088" s="6">
        <v>100</v>
      </c>
      <c r="J1088" s="6">
        <v>100</v>
      </c>
      <c r="K1088" s="38"/>
    </row>
    <row r="1089" spans="1:11" ht="15">
      <c r="A1089" s="8">
        <v>1084</v>
      </c>
      <c r="B1089" s="10" t="s">
        <v>21</v>
      </c>
      <c r="C1089" s="6">
        <f t="shared" si="143"/>
        <v>0</v>
      </c>
      <c r="D1089" s="6">
        <f>E1089+F1089+G1089+H1089+I1089+J1089+K1089</f>
        <v>0</v>
      </c>
      <c r="E1089" s="6">
        <f>F1089+G1089+H1089+I1089+J1089+K1089+L1089</f>
        <v>0</v>
      </c>
      <c r="F1089" s="6">
        <f>G1089+H1089+I1089+J1089+K1089+L1089+M1089</f>
        <v>0</v>
      </c>
      <c r="G1089" s="6">
        <f>H1089+I1089+J1089+K1089+L1089+M1089+N1089</f>
        <v>0</v>
      </c>
      <c r="H1089" s="6">
        <f>I1089+J1089+K1089+L1089+M1089+N1089+O1089</f>
        <v>0</v>
      </c>
      <c r="I1089" s="6">
        <f>J1089+K1089+L1089+M1089+N1089+O1089+P1089</f>
        <v>0</v>
      </c>
      <c r="J1089" s="6">
        <f>K1089+L1089+M1089+N1089+O1089+P1089+Q1089</f>
        <v>0</v>
      </c>
      <c r="K1089" s="10"/>
    </row>
    <row r="1090" spans="1:11" ht="26.25">
      <c r="A1090" s="8">
        <v>1085</v>
      </c>
      <c r="B1090" s="14" t="s">
        <v>261</v>
      </c>
      <c r="C1090" s="6">
        <f t="shared" si="143"/>
        <v>261.5</v>
      </c>
      <c r="D1090" s="6">
        <f>D1092+D1093+D1094</f>
        <v>61.5</v>
      </c>
      <c r="E1090" s="6">
        <f>E1091+E1092+E1093+E1094</f>
        <v>100</v>
      </c>
      <c r="F1090" s="6">
        <f>F1091+F1092+F1093+F1094</f>
        <v>100</v>
      </c>
      <c r="G1090" s="6">
        <f>H1090+I1090+J1090+K1090+L1090+M1090+N1090</f>
        <v>0</v>
      </c>
      <c r="H1090" s="6">
        <f>I1090+J1090+K1090+L1090+M1090+N1090+O1090</f>
        <v>0</v>
      </c>
      <c r="I1090" s="6">
        <f>J1090+K1090+L1090+M1090+N1090+O1090+P1090</f>
        <v>0</v>
      </c>
      <c r="J1090" s="6">
        <f>K1090+L1090+M1090+N1090+O1090+P1090+Q1090</f>
        <v>0</v>
      </c>
      <c r="K1090" s="38"/>
    </row>
    <row r="1091" spans="1:11" ht="15.75">
      <c r="A1091" s="8">
        <v>1086</v>
      </c>
      <c r="B1091" s="14" t="s">
        <v>2</v>
      </c>
      <c r="C1091" s="6">
        <f t="shared" si="143"/>
        <v>0</v>
      </c>
      <c r="D1091" s="6">
        <f>E1091+F1091+G1091+H1091+I1091+J1091+K1091</f>
        <v>0</v>
      </c>
      <c r="E1091" s="6">
        <f>F1091+G1091+H1091+I1091+J1091+K1091+L1091</f>
        <v>0</v>
      </c>
      <c r="F1091" s="6">
        <f>G1091+H1091+I1091+J1091+K1091+L1091+M1091</f>
        <v>0</v>
      </c>
      <c r="G1091" s="6">
        <f>H1091+I1091+J1091+K1091+L1091+M1091+N1091</f>
        <v>0</v>
      </c>
      <c r="H1091" s="6">
        <f>I1091+J1091+K1091+L1091+M1091+N1091+O1091</f>
        <v>0</v>
      </c>
      <c r="I1091" s="6">
        <f>J1091+K1091+L1091+M1091+N1091+O1091+P1091</f>
        <v>0</v>
      </c>
      <c r="J1091" s="6">
        <f>K1091+L1091+M1091+N1091+O1091+P1091+Q1091</f>
        <v>0</v>
      </c>
      <c r="K1091" s="38"/>
    </row>
    <row r="1092" spans="1:11" ht="15">
      <c r="A1092" s="8">
        <v>1087</v>
      </c>
      <c r="B1092" s="10" t="s">
        <v>49</v>
      </c>
      <c r="C1092" s="6">
        <f t="shared" si="143"/>
        <v>0</v>
      </c>
      <c r="D1092" s="6">
        <f>E1092+F1092+G1092+H1092+I1092+J1092+K1092</f>
        <v>0</v>
      </c>
      <c r="E1092" s="6">
        <f>F1092+G1092+H1092+I1092+J1092+K1092+L1092</f>
        <v>0</v>
      </c>
      <c r="F1092" s="6">
        <f>G1092+H1092+I1092+J1092+K1092+L1092+M1092</f>
        <v>0</v>
      </c>
      <c r="G1092" s="6">
        <f>H1092+I1092+J1092+K1092+L1092+M1092+N1092</f>
        <v>0</v>
      </c>
      <c r="H1092" s="6">
        <f>I1092+J1092+K1092+L1092+M1092+N1092+O1092</f>
        <v>0</v>
      </c>
      <c r="I1092" s="6">
        <f>J1092+K1092+L1092+M1092+N1092+O1092+P1092</f>
        <v>0</v>
      </c>
      <c r="J1092" s="6">
        <f>K1092+L1092+M1092+N1092+O1092+P1092+Q1092</f>
        <v>0</v>
      </c>
      <c r="K1092" s="10"/>
    </row>
    <row r="1093" spans="1:11" ht="15.75">
      <c r="A1093" s="8">
        <v>1088</v>
      </c>
      <c r="B1093" s="10" t="s">
        <v>50</v>
      </c>
      <c r="C1093" s="6">
        <f t="shared" si="143"/>
        <v>561.5</v>
      </c>
      <c r="D1093" s="6">
        <f>100-38.5</f>
        <v>61.5</v>
      </c>
      <c r="E1093" s="6">
        <v>100</v>
      </c>
      <c r="F1093" s="6">
        <v>100</v>
      </c>
      <c r="G1093" s="6">
        <v>0</v>
      </c>
      <c r="H1093" s="6">
        <v>100</v>
      </c>
      <c r="I1093" s="6">
        <v>100</v>
      </c>
      <c r="J1093" s="6">
        <v>100</v>
      </c>
      <c r="K1093" s="38"/>
    </row>
    <row r="1094" spans="1:11" ht="15">
      <c r="A1094" s="8">
        <v>1089</v>
      </c>
      <c r="B1094" s="10" t="s">
        <v>21</v>
      </c>
      <c r="C1094" s="6">
        <f t="shared" si="143"/>
        <v>0</v>
      </c>
      <c r="D1094" s="6">
        <f>E1094+F1094+G1094+H1094+I1094+J1094+K1094</f>
        <v>0</v>
      </c>
      <c r="E1094" s="6">
        <f>F1094+G1094+H1094+I1094+J1094+K1094+L1094</f>
        <v>0</v>
      </c>
      <c r="F1094" s="6">
        <f>G1094+H1094+I1094+J1094+K1094+L1094+M1094</f>
        <v>0</v>
      </c>
      <c r="G1094" s="6">
        <f>H1094+I1094+J1094+K1094+L1094+M1094+N1094</f>
        <v>0</v>
      </c>
      <c r="H1094" s="6">
        <f>I1094+J1094+K1094+L1094+M1094+N1094+O1094</f>
        <v>0</v>
      </c>
      <c r="I1094" s="6">
        <f>J1094+K1094+L1094+M1094+N1094+O1094+P1094</f>
        <v>0</v>
      </c>
      <c r="J1094" s="6">
        <f>K1094+L1094+M1094+N1094+O1094+P1094+Q1094</f>
        <v>0</v>
      </c>
      <c r="K1094" s="10"/>
    </row>
    <row r="1095" spans="1:11" ht="26.25">
      <c r="A1095" s="8">
        <v>1090</v>
      </c>
      <c r="B1095" s="14" t="s">
        <v>262</v>
      </c>
      <c r="C1095" s="6">
        <f t="shared" si="143"/>
        <v>4004.5</v>
      </c>
      <c r="D1095" s="6">
        <f>D1097+D1098+D1099</f>
        <v>1504.4999999999998</v>
      </c>
      <c r="E1095" s="6">
        <f>E1097+E1098+E1099</f>
        <v>1500</v>
      </c>
      <c r="F1095" s="6">
        <f>F1097+F1098+F1099</f>
        <v>0</v>
      </c>
      <c r="G1095" s="6">
        <f>G1097+G1098+G1099</f>
        <v>300</v>
      </c>
      <c r="H1095" s="6">
        <f>H1097+H1098+H1099</f>
        <v>300</v>
      </c>
      <c r="I1095" s="6">
        <f>I1097+I1098+I1099</f>
        <v>200</v>
      </c>
      <c r="J1095" s="6">
        <f>J1097+J1098+J1099</f>
        <v>200</v>
      </c>
      <c r="K1095" s="38"/>
    </row>
    <row r="1096" spans="1:11" ht="15.75">
      <c r="A1096" s="8">
        <v>1091</v>
      </c>
      <c r="B1096" s="14" t="s">
        <v>2</v>
      </c>
      <c r="C1096" s="6">
        <f t="shared" si="143"/>
        <v>0</v>
      </c>
      <c r="D1096" s="6">
        <f>E1096+F1096+G1096+H1096+I1096+J1096+K1096</f>
        <v>0</v>
      </c>
      <c r="E1096" s="6">
        <f>F1096+G1096+H1096+I1096+J1096+K1096+L1096</f>
        <v>0</v>
      </c>
      <c r="F1096" s="6">
        <f>G1096+H1096+I1096+J1096+K1096+L1096+M1096</f>
        <v>0</v>
      </c>
      <c r="G1096" s="6">
        <f>H1096+I1096+J1096+K1096+L1096+M1096+N1096</f>
        <v>0</v>
      </c>
      <c r="H1096" s="6">
        <f>I1096+J1096+K1096+L1096+M1096+N1096+O1096</f>
        <v>0</v>
      </c>
      <c r="I1096" s="6">
        <f>J1096+K1096+L1096+M1096+N1096+O1096+P1096</f>
        <v>0</v>
      </c>
      <c r="J1096" s="6">
        <f>K1096+L1096+M1096+N1096+O1096+P1096+Q1096</f>
        <v>0</v>
      </c>
      <c r="K1096" s="38"/>
    </row>
    <row r="1097" spans="1:11" ht="15">
      <c r="A1097" s="8">
        <v>1092</v>
      </c>
      <c r="B1097" s="10" t="s">
        <v>49</v>
      </c>
      <c r="C1097" s="6">
        <f t="shared" si="143"/>
        <v>207.3</v>
      </c>
      <c r="D1097" s="6">
        <f>350-142.7</f>
        <v>207.3</v>
      </c>
      <c r="E1097" s="6">
        <f>F1097+G1097+H1097+I1097+J1097+K1097+L1097</f>
        <v>0</v>
      </c>
      <c r="F1097" s="6">
        <f>G1097+H1097+I1097+J1097+K1097+L1097+M1097</f>
        <v>0</v>
      </c>
      <c r="G1097" s="6">
        <f>H1097+I1097+J1097+K1097+L1097+M1097+N1097</f>
        <v>0</v>
      </c>
      <c r="H1097" s="6">
        <f>I1097+J1097+K1097+L1097+M1097+N1097+O1097</f>
        <v>0</v>
      </c>
      <c r="I1097" s="6">
        <f>J1097+K1097+L1097+M1097+N1097+O1097+P1097</f>
        <v>0</v>
      </c>
      <c r="J1097" s="6">
        <f>K1097+L1097+M1097+N1097+O1097+P1097+Q1097</f>
        <v>0</v>
      </c>
      <c r="K1097" s="10"/>
    </row>
    <row r="1098" spans="1:11" ht="15.75">
      <c r="A1098" s="8">
        <v>1093</v>
      </c>
      <c r="B1098" s="10" t="s">
        <v>50</v>
      </c>
      <c r="C1098" s="6">
        <f t="shared" si="143"/>
        <v>3797.2</v>
      </c>
      <c r="D1098" s="6">
        <f>4250-2952.8</f>
        <v>1297.1999999999998</v>
      </c>
      <c r="E1098" s="6">
        <v>1500</v>
      </c>
      <c r="F1098" s="6">
        <v>0</v>
      </c>
      <c r="G1098" s="6">
        <v>300</v>
      </c>
      <c r="H1098" s="6">
        <v>300</v>
      </c>
      <c r="I1098" s="6">
        <v>200</v>
      </c>
      <c r="J1098" s="6">
        <v>200</v>
      </c>
      <c r="K1098" s="38"/>
    </row>
    <row r="1099" spans="1:11" ht="15">
      <c r="A1099" s="8">
        <v>1094</v>
      </c>
      <c r="B1099" s="10" t="s">
        <v>21</v>
      </c>
      <c r="C1099" s="6">
        <f t="shared" si="143"/>
        <v>0</v>
      </c>
      <c r="D1099" s="6">
        <f>E1099+F1099+G1099+H1099+I1099+J1099+K1099</f>
        <v>0</v>
      </c>
      <c r="E1099" s="6">
        <f>F1099+G1099+H1099+I1099+J1099+K1099+L1099</f>
        <v>0</v>
      </c>
      <c r="F1099" s="6">
        <f>G1099+H1099+I1099+J1099+K1099+L1099+M1099</f>
        <v>0</v>
      </c>
      <c r="G1099" s="6">
        <f>H1099+I1099+J1099+K1099+L1099+M1099+N1099</f>
        <v>0</v>
      </c>
      <c r="H1099" s="6">
        <f>I1099+J1099+K1099+L1099+M1099+N1099+O1099</f>
        <v>0</v>
      </c>
      <c r="I1099" s="6">
        <f>J1099+K1099+L1099+M1099+N1099+O1099+P1099</f>
        <v>0</v>
      </c>
      <c r="J1099" s="6">
        <f>K1099+L1099+M1099+N1099+O1099+P1099+Q1099</f>
        <v>0</v>
      </c>
      <c r="K1099" s="10"/>
    </row>
    <row r="1100" spans="1:12" ht="39">
      <c r="A1100" s="8">
        <v>1095</v>
      </c>
      <c r="B1100" s="14" t="s">
        <v>263</v>
      </c>
      <c r="C1100" s="6">
        <f t="shared" si="143"/>
        <v>2800</v>
      </c>
      <c r="D1100" s="6">
        <v>0</v>
      </c>
      <c r="E1100" s="6">
        <f>E1102+E1103+E1104</f>
        <v>0</v>
      </c>
      <c r="F1100" s="6">
        <f>F1102+F1103+F1104</f>
        <v>0</v>
      </c>
      <c r="G1100" s="6">
        <f>G1102+G1103+G1104</f>
        <v>700</v>
      </c>
      <c r="H1100" s="6">
        <f>H1102+H1103+H1104</f>
        <v>700</v>
      </c>
      <c r="I1100" s="6">
        <f>I1102+I1103+I1104</f>
        <v>700</v>
      </c>
      <c r="J1100" s="6">
        <f>J1102+J1103+J1104</f>
        <v>700</v>
      </c>
      <c r="K1100" s="38"/>
      <c r="L1100" s="46"/>
    </row>
    <row r="1101" spans="1:12" ht="15.75">
      <c r="A1101" s="8">
        <v>1096</v>
      </c>
      <c r="B1101" s="14" t="s">
        <v>2</v>
      </c>
      <c r="C1101" s="6">
        <f t="shared" si="143"/>
        <v>0</v>
      </c>
      <c r="D1101" s="6">
        <f>E1101+F1101+G1101+H1101+I1101+J1101+K1101</f>
        <v>0</v>
      </c>
      <c r="E1101" s="6">
        <f>F1101+G1101+H1101+I1101+J1101+K1101+L1101</f>
        <v>0</v>
      </c>
      <c r="F1101" s="6">
        <f>G1101+H1101+I1101+J1101+K1101+L1101+M1101</f>
        <v>0</v>
      </c>
      <c r="G1101" s="6">
        <f>H1101+I1101+J1101+K1101+L1101+M1101+N1101</f>
        <v>0</v>
      </c>
      <c r="H1101" s="6">
        <f>I1101+J1101+K1101+L1101+M1101+N1101+O1101</f>
        <v>0</v>
      </c>
      <c r="I1101" s="6">
        <f>J1101+K1101+L1101+M1101+N1101+O1101+P1101</f>
        <v>0</v>
      </c>
      <c r="J1101" s="6">
        <f>K1101+L1101+M1101+N1101+O1101+P1101+Q1101</f>
        <v>0</v>
      </c>
      <c r="K1101" s="38"/>
      <c r="L1101" s="46"/>
    </row>
    <row r="1102" spans="1:11" ht="15">
      <c r="A1102" s="8">
        <v>1097</v>
      </c>
      <c r="B1102" s="10" t="s">
        <v>49</v>
      </c>
      <c r="C1102" s="6">
        <f t="shared" si="143"/>
        <v>0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10"/>
    </row>
    <row r="1103" spans="1:11" ht="15.75">
      <c r="A1103" s="8">
        <v>1098</v>
      </c>
      <c r="B1103" s="10" t="s">
        <v>50</v>
      </c>
      <c r="C1103" s="6">
        <f t="shared" si="143"/>
        <v>2800</v>
      </c>
      <c r="D1103" s="6">
        <v>0</v>
      </c>
      <c r="E1103" s="6">
        <v>0</v>
      </c>
      <c r="F1103" s="6">
        <v>0</v>
      </c>
      <c r="G1103" s="6">
        <v>700</v>
      </c>
      <c r="H1103" s="6">
        <v>700</v>
      </c>
      <c r="I1103" s="6">
        <v>700</v>
      </c>
      <c r="J1103" s="6">
        <v>700</v>
      </c>
      <c r="K1103" s="38"/>
    </row>
    <row r="1104" spans="1:11" ht="15">
      <c r="A1104" s="8">
        <v>1099</v>
      </c>
      <c r="B1104" s="10" t="s">
        <v>21</v>
      </c>
      <c r="C1104" s="6">
        <f t="shared" si="143"/>
        <v>0</v>
      </c>
      <c r="D1104" s="6">
        <f>E1104+F1104+G1104+H1104+I1104+J1104+K1104</f>
        <v>0</v>
      </c>
      <c r="E1104" s="6">
        <f>F1104+G1104+H1104+I1104+J1104+K1104+L1104</f>
        <v>0</v>
      </c>
      <c r="F1104" s="6">
        <f>G1104+H1104+I1104+J1104+K1104+L1104+M1104</f>
        <v>0</v>
      </c>
      <c r="G1104" s="6">
        <f>H1104+I1104+J1104+K1104+L1104+M1104+N1104</f>
        <v>0</v>
      </c>
      <c r="H1104" s="6">
        <f>I1104+J1104+K1104+L1104+M1104+N1104+O1104</f>
        <v>0</v>
      </c>
      <c r="I1104" s="6">
        <f>J1104+K1104+L1104+M1104+N1104+O1104+P1104</f>
        <v>0</v>
      </c>
      <c r="J1104" s="6">
        <f>K1104+L1104+M1104+N1104+O1104+P1104+Q1104</f>
        <v>0</v>
      </c>
      <c r="K1104" s="10"/>
    </row>
    <row r="1105" spans="1:11" ht="15.75">
      <c r="A1105" s="8">
        <v>1100</v>
      </c>
      <c r="B1105" s="14" t="s">
        <v>58</v>
      </c>
      <c r="C1105" s="6">
        <f t="shared" si="143"/>
        <v>648</v>
      </c>
      <c r="D1105" s="6">
        <f>D1107+D1108+D1109</f>
        <v>48</v>
      </c>
      <c r="E1105" s="6">
        <f>E1107+E1108+E1109</f>
        <v>100</v>
      </c>
      <c r="F1105" s="6">
        <f>F1107+F1108+F1109</f>
        <v>100</v>
      </c>
      <c r="G1105" s="6">
        <f>G1107+G1108+G1109</f>
        <v>100</v>
      </c>
      <c r="H1105" s="6">
        <f>H1107+H1108+H1109</f>
        <v>100</v>
      </c>
      <c r="I1105" s="6">
        <f>I1107+I1108+I1109</f>
        <v>100</v>
      </c>
      <c r="J1105" s="6">
        <f>J1107+J1108+J1109</f>
        <v>100</v>
      </c>
      <c r="K1105" s="38"/>
    </row>
    <row r="1106" spans="1:11" ht="15.75">
      <c r="A1106" s="8">
        <v>1101</v>
      </c>
      <c r="B1106" s="14" t="s">
        <v>2</v>
      </c>
      <c r="C1106" s="6">
        <f t="shared" si="143"/>
        <v>0</v>
      </c>
      <c r="D1106" s="6">
        <f>E1106+F1106+G1106+H1106+I1106+J1106+K1106</f>
        <v>0</v>
      </c>
      <c r="E1106" s="6">
        <f>F1106+G1106+H1106+I1106+J1106+K1106+L1106</f>
        <v>0</v>
      </c>
      <c r="F1106" s="6">
        <f>G1106+H1106+I1106+J1106+K1106+L1106+M1106</f>
        <v>0</v>
      </c>
      <c r="G1106" s="6">
        <f>H1106+I1106+J1106+K1106+L1106+M1106+N1106</f>
        <v>0</v>
      </c>
      <c r="H1106" s="6">
        <f>I1106+J1106+K1106+L1106+M1106+N1106+O1106</f>
        <v>0</v>
      </c>
      <c r="I1106" s="6">
        <f>J1106+K1106+L1106+M1106+N1106+O1106+P1106</f>
        <v>0</v>
      </c>
      <c r="J1106" s="6">
        <f>K1106+L1106+M1106+N1106+O1106+P1106+Q1106</f>
        <v>0</v>
      </c>
      <c r="K1106" s="38"/>
    </row>
    <row r="1107" spans="1:11" ht="15">
      <c r="A1107" s="8">
        <v>1102</v>
      </c>
      <c r="B1107" s="10" t="s">
        <v>49</v>
      </c>
      <c r="C1107" s="6">
        <f t="shared" si="143"/>
        <v>0</v>
      </c>
      <c r="D1107" s="6">
        <f>E1107+F1107+G1107+H1107+I1107+J1107+K1107</f>
        <v>0</v>
      </c>
      <c r="E1107" s="6">
        <f>F1107+G1107+H1107+I1107+J1107+K1107+L1107</f>
        <v>0</v>
      </c>
      <c r="F1107" s="6">
        <f>G1107+H1107+I1107+J1107+K1107+L1107+M1107</f>
        <v>0</v>
      </c>
      <c r="G1107" s="6">
        <f>H1107+I1107+J1107+K1107+L1107+M1107+N1107</f>
        <v>0</v>
      </c>
      <c r="H1107" s="6">
        <f>I1107+J1107+K1107+L1107+M1107+N1107+O1107</f>
        <v>0</v>
      </c>
      <c r="I1107" s="6">
        <f>J1107+K1107+L1107+M1107+N1107+O1107+P1107</f>
        <v>0</v>
      </c>
      <c r="J1107" s="6">
        <f>K1107+L1107+M1107+N1107+O1107+P1107+Q1107</f>
        <v>0</v>
      </c>
      <c r="K1107" s="10"/>
    </row>
    <row r="1108" spans="1:11" ht="15.75">
      <c r="A1108" s="8">
        <v>1103</v>
      </c>
      <c r="B1108" s="10" t="s">
        <v>50</v>
      </c>
      <c r="C1108" s="6">
        <f t="shared" si="143"/>
        <v>648</v>
      </c>
      <c r="D1108" s="6">
        <f>100-52</f>
        <v>48</v>
      </c>
      <c r="E1108" s="6">
        <v>100</v>
      </c>
      <c r="F1108" s="6">
        <v>100</v>
      </c>
      <c r="G1108" s="6">
        <v>100</v>
      </c>
      <c r="H1108" s="6">
        <v>100</v>
      </c>
      <c r="I1108" s="6">
        <v>100</v>
      </c>
      <c r="J1108" s="6">
        <v>100</v>
      </c>
      <c r="K1108" s="38"/>
    </row>
    <row r="1109" spans="1:11" ht="15">
      <c r="A1109" s="8">
        <v>1104</v>
      </c>
      <c r="B1109" s="10" t="s">
        <v>21</v>
      </c>
      <c r="C1109" s="6">
        <f t="shared" si="143"/>
        <v>0</v>
      </c>
      <c r="D1109" s="6">
        <f>E1109+F1109+G1109+H1109+I1109+J1109+K1109</f>
        <v>0</v>
      </c>
      <c r="E1109" s="6">
        <f>F1109+G1109+H1109+I1109+J1109+K1109+L1109</f>
        <v>0</v>
      </c>
      <c r="F1109" s="6">
        <f>G1109+H1109+I1109+J1109+K1109+L1109+M1109</f>
        <v>0</v>
      </c>
      <c r="G1109" s="6">
        <f>H1109+I1109+J1109+K1109+L1109+M1109+N1109</f>
        <v>0</v>
      </c>
      <c r="H1109" s="6">
        <f>I1109+J1109+K1109+L1109+M1109+N1109+O1109</f>
        <v>0</v>
      </c>
      <c r="I1109" s="6">
        <f>J1109+K1109+L1109+M1109+N1109+O1109+P1109</f>
        <v>0</v>
      </c>
      <c r="J1109" s="6">
        <f>K1109+L1109+M1109+N1109+O1109+P1109+Q1109</f>
        <v>0</v>
      </c>
      <c r="K1109" s="10"/>
    </row>
    <row r="1110" spans="1:11" ht="26.25">
      <c r="A1110" s="8">
        <v>1105</v>
      </c>
      <c r="B1110" s="14" t="s">
        <v>264</v>
      </c>
      <c r="C1110" s="6">
        <f t="shared" si="143"/>
        <v>751.9000000000001</v>
      </c>
      <c r="D1110" s="6">
        <f>D1112+D1113+D1114</f>
        <v>99.5</v>
      </c>
      <c r="E1110" s="6">
        <f>E1112+E1113+E1114</f>
        <v>100</v>
      </c>
      <c r="F1110" s="6">
        <f>F1112+F1113+F1114</f>
        <v>100</v>
      </c>
      <c r="G1110" s="6">
        <f>G1112+G1113+G1114</f>
        <v>105</v>
      </c>
      <c r="H1110" s="6">
        <f>H1112+H1113+H1114</f>
        <v>110.2</v>
      </c>
      <c r="I1110" s="6">
        <f>I1112+I1113+I1114</f>
        <v>115.7</v>
      </c>
      <c r="J1110" s="6">
        <f>J1112+J1113+J1114</f>
        <v>121.5</v>
      </c>
      <c r="K1110" s="38"/>
    </row>
    <row r="1111" spans="1:11" ht="15.75">
      <c r="A1111" s="8">
        <v>1106</v>
      </c>
      <c r="B1111" s="14" t="s">
        <v>2</v>
      </c>
      <c r="C1111" s="6">
        <f t="shared" si="143"/>
        <v>0</v>
      </c>
      <c r="D1111" s="6">
        <f>E1111+F1111+G1111+H1111+I1111+J1111+K1111</f>
        <v>0</v>
      </c>
      <c r="E1111" s="6">
        <f>F1111+G1111+H1111+I1111+J1111+K1111+L1111</f>
        <v>0</v>
      </c>
      <c r="F1111" s="6">
        <f>G1111+H1111+I1111+J1111+K1111+L1111+M1111</f>
        <v>0</v>
      </c>
      <c r="G1111" s="6">
        <f>H1111+I1111+J1111+K1111+L1111+M1111+N1111</f>
        <v>0</v>
      </c>
      <c r="H1111" s="6">
        <f>I1111+J1111+K1111+L1111+M1111+N1111+O1111</f>
        <v>0</v>
      </c>
      <c r="I1111" s="6">
        <f>J1111+K1111+L1111+M1111+N1111+O1111+P1111</f>
        <v>0</v>
      </c>
      <c r="J1111" s="6">
        <f>K1111+L1111+M1111+N1111+O1111+P1111+Q1111</f>
        <v>0</v>
      </c>
      <c r="K1111" s="38"/>
    </row>
    <row r="1112" spans="1:11" ht="15">
      <c r="A1112" s="8">
        <v>1107</v>
      </c>
      <c r="B1112" s="10" t="s">
        <v>49</v>
      </c>
      <c r="C1112" s="6">
        <f t="shared" si="143"/>
        <v>0</v>
      </c>
      <c r="D1112" s="6">
        <f>E1112+F1112+G1112+H1112+I1112+J1112+K1112</f>
        <v>0</v>
      </c>
      <c r="E1112" s="6">
        <f>F1112+G1112+H1112+I1112+J1112+K1112+L1112</f>
        <v>0</v>
      </c>
      <c r="F1112" s="6">
        <f>G1112+H1112+I1112+J1112+K1112+L1112+M1112</f>
        <v>0</v>
      </c>
      <c r="G1112" s="6">
        <f>H1112+I1112+J1112+K1112+L1112+M1112+N1112</f>
        <v>0</v>
      </c>
      <c r="H1112" s="6">
        <f>I1112+J1112+K1112+L1112+M1112+N1112+O1112</f>
        <v>0</v>
      </c>
      <c r="I1112" s="6">
        <f>J1112+K1112+L1112+M1112+N1112+O1112+P1112</f>
        <v>0</v>
      </c>
      <c r="J1112" s="6">
        <f>K1112+L1112+M1112+N1112+O1112+P1112+Q1112</f>
        <v>0</v>
      </c>
      <c r="K1112" s="10"/>
    </row>
    <row r="1113" spans="1:11" ht="15.75">
      <c r="A1113" s="8">
        <v>1108</v>
      </c>
      <c r="B1113" s="10" t="s">
        <v>50</v>
      </c>
      <c r="C1113" s="6">
        <f t="shared" si="143"/>
        <v>751.9000000000001</v>
      </c>
      <c r="D1113" s="6">
        <f>100-0.5</f>
        <v>99.5</v>
      </c>
      <c r="E1113" s="6">
        <v>100</v>
      </c>
      <c r="F1113" s="6">
        <v>100</v>
      </c>
      <c r="G1113" s="6">
        <v>105</v>
      </c>
      <c r="H1113" s="6">
        <v>110.2</v>
      </c>
      <c r="I1113" s="6">
        <v>115.7</v>
      </c>
      <c r="J1113" s="6">
        <v>121.5</v>
      </c>
      <c r="K1113" s="38"/>
    </row>
    <row r="1114" spans="1:11" ht="15">
      <c r="A1114" s="8">
        <v>1109</v>
      </c>
      <c r="B1114" s="10" t="s">
        <v>21</v>
      </c>
      <c r="C1114" s="6">
        <f t="shared" si="143"/>
        <v>0</v>
      </c>
      <c r="D1114" s="6">
        <f>E1114+F1114+G1114+H1114+I1114+J1114+K1114</f>
        <v>0</v>
      </c>
      <c r="E1114" s="6">
        <f>F1114+G1114+H1114+I1114+J1114+K1114+L1114</f>
        <v>0</v>
      </c>
      <c r="F1114" s="6">
        <f>G1114+H1114+I1114+J1114+K1114+L1114+M1114</f>
        <v>0</v>
      </c>
      <c r="G1114" s="6">
        <f>H1114+I1114+J1114+K1114+L1114+M1114+N1114</f>
        <v>0</v>
      </c>
      <c r="H1114" s="6">
        <f>I1114+J1114+K1114+L1114+M1114+N1114+O1114</f>
        <v>0</v>
      </c>
      <c r="I1114" s="6">
        <f>J1114+K1114+L1114+M1114+N1114+O1114+P1114</f>
        <v>0</v>
      </c>
      <c r="J1114" s="6">
        <f>K1114+L1114+M1114+N1114+O1114+P1114+Q1114</f>
        <v>0</v>
      </c>
      <c r="K1114" s="10"/>
    </row>
    <row r="1115" spans="1:11" ht="26.25">
      <c r="A1115" s="8">
        <v>1110</v>
      </c>
      <c r="B1115" s="14" t="s">
        <v>59</v>
      </c>
      <c r="C1115" s="6">
        <f t="shared" si="143"/>
        <v>651.8</v>
      </c>
      <c r="D1115" s="6">
        <f>D1117+D1118+D1119</f>
        <v>301.8</v>
      </c>
      <c r="E1115" s="6">
        <f>E1117+E1118+E1119</f>
        <v>100</v>
      </c>
      <c r="F1115" s="6">
        <f>F1117+F1118+F1119</f>
        <v>50</v>
      </c>
      <c r="G1115" s="6">
        <f>G1117+G1118+G1119</f>
        <v>50</v>
      </c>
      <c r="H1115" s="6">
        <f>H1117+H1118+H1119</f>
        <v>50</v>
      </c>
      <c r="I1115" s="6">
        <f>I1117+I1118+I1119</f>
        <v>50</v>
      </c>
      <c r="J1115" s="6">
        <f>J1117+J1118+J1119</f>
        <v>50</v>
      </c>
      <c r="K1115" s="38"/>
    </row>
    <row r="1116" spans="1:11" ht="15.75">
      <c r="A1116" s="8">
        <v>1111</v>
      </c>
      <c r="B1116" s="14" t="s">
        <v>2</v>
      </c>
      <c r="C1116" s="6">
        <f t="shared" si="143"/>
        <v>0</v>
      </c>
      <c r="D1116" s="6">
        <f>E1116+F1116+G1116+H1116+I1116+J1116+K1116</f>
        <v>0</v>
      </c>
      <c r="E1116" s="6">
        <f>F1116+G1116+H1116+I1116+J1116+K1116+L1116</f>
        <v>0</v>
      </c>
      <c r="F1116" s="6">
        <f>G1116+H1116+I1116+J1116+K1116+L1116+M1116</f>
        <v>0</v>
      </c>
      <c r="G1116" s="6">
        <f>H1116+I1116+J1116+K1116+L1116+M1116+N1116</f>
        <v>0</v>
      </c>
      <c r="H1116" s="6">
        <f>I1116+J1116+K1116+L1116+M1116+N1116+O1116</f>
        <v>0</v>
      </c>
      <c r="I1116" s="6">
        <f>J1116+K1116+L1116+M1116+N1116+O1116+P1116</f>
        <v>0</v>
      </c>
      <c r="J1116" s="6">
        <f>K1116+L1116+M1116+N1116+O1116+P1116+Q1116</f>
        <v>0</v>
      </c>
      <c r="K1116" s="38"/>
    </row>
    <row r="1117" spans="1:11" ht="15">
      <c r="A1117" s="8">
        <v>1112</v>
      </c>
      <c r="B1117" s="10" t="s">
        <v>49</v>
      </c>
      <c r="C1117" s="6">
        <f t="shared" si="143"/>
        <v>0</v>
      </c>
      <c r="D1117" s="6">
        <f>E1117+F1117+G1117+H1117+I1117+J1117+K1117</f>
        <v>0</v>
      </c>
      <c r="E1117" s="6">
        <f>F1117+G1117+H1117+I1117+J1117+K1117+L1117</f>
        <v>0</v>
      </c>
      <c r="F1117" s="6">
        <f>G1117+H1117+I1117+J1117+K1117+L1117+M1117</f>
        <v>0</v>
      </c>
      <c r="G1117" s="6">
        <f>H1117+I1117+J1117+K1117+L1117+M1117+N1117</f>
        <v>0</v>
      </c>
      <c r="H1117" s="6">
        <f>I1117+J1117+K1117+L1117+M1117+N1117+O1117</f>
        <v>0</v>
      </c>
      <c r="I1117" s="6">
        <f>J1117+K1117+L1117+M1117+N1117+O1117+P1117</f>
        <v>0</v>
      </c>
      <c r="J1117" s="6">
        <f>K1117+L1117+M1117+N1117+O1117+P1117+Q1117</f>
        <v>0</v>
      </c>
      <c r="K1117" s="10"/>
    </row>
    <row r="1118" spans="1:11" ht="15.75">
      <c r="A1118" s="8">
        <v>1113</v>
      </c>
      <c r="B1118" s="10" t="s">
        <v>50</v>
      </c>
      <c r="C1118" s="6">
        <f t="shared" si="143"/>
        <v>651.8</v>
      </c>
      <c r="D1118" s="6">
        <f>50+251.8</f>
        <v>301.8</v>
      </c>
      <c r="E1118" s="6">
        <v>100</v>
      </c>
      <c r="F1118" s="6">
        <v>50</v>
      </c>
      <c r="G1118" s="6">
        <v>50</v>
      </c>
      <c r="H1118" s="6">
        <v>50</v>
      </c>
      <c r="I1118" s="6">
        <v>50</v>
      </c>
      <c r="J1118" s="6">
        <v>50</v>
      </c>
      <c r="K1118" s="38"/>
    </row>
    <row r="1119" spans="1:11" ht="15">
      <c r="A1119" s="8">
        <v>1114</v>
      </c>
      <c r="B1119" s="10" t="s">
        <v>21</v>
      </c>
      <c r="C1119" s="6">
        <f t="shared" si="143"/>
        <v>0</v>
      </c>
      <c r="D1119" s="6">
        <f>E1119+F1119+G1119+H1119+I1119+J1119+K1119</f>
        <v>0</v>
      </c>
      <c r="E1119" s="6">
        <f>F1119+G1119+H1119+I1119+J1119+K1119+L1119</f>
        <v>0</v>
      </c>
      <c r="F1119" s="6">
        <f>G1119+H1119+I1119+J1119+K1119+L1119+M1119</f>
        <v>0</v>
      </c>
      <c r="G1119" s="6">
        <f>H1119+I1119+J1119+K1119+L1119+M1119+N1119</f>
        <v>0</v>
      </c>
      <c r="H1119" s="6">
        <f>I1119+J1119+K1119+L1119+M1119+N1119+O1119</f>
        <v>0</v>
      </c>
      <c r="I1119" s="6">
        <f>J1119+K1119+L1119+M1119+N1119+O1119+P1119</f>
        <v>0</v>
      </c>
      <c r="J1119" s="6">
        <f>K1119+L1119+M1119+N1119+O1119+P1119+Q1119</f>
        <v>0</v>
      </c>
      <c r="K1119" s="10"/>
    </row>
    <row r="1120" spans="1:11" ht="15.75">
      <c r="A1120" s="8">
        <v>1115</v>
      </c>
      <c r="B1120" s="14" t="s">
        <v>60</v>
      </c>
      <c r="C1120" s="6">
        <f t="shared" si="143"/>
        <v>2500</v>
      </c>
      <c r="D1120" s="6">
        <f>D1122+D1123+D1124</f>
        <v>0</v>
      </c>
      <c r="E1120" s="6">
        <f>E1122+E1123+E1124</f>
        <v>2500</v>
      </c>
      <c r="F1120" s="6">
        <f>F1122+F1123+F1124</f>
        <v>0</v>
      </c>
      <c r="G1120" s="6">
        <f>G1122+G1123+G1124</f>
        <v>0</v>
      </c>
      <c r="H1120" s="6">
        <f>H1122+H1123+H1124</f>
        <v>0</v>
      </c>
      <c r="I1120" s="6">
        <f>I1122+I1123+I1124</f>
        <v>0</v>
      </c>
      <c r="J1120" s="6">
        <f>J1122+J1123+J1124</f>
        <v>0</v>
      </c>
      <c r="K1120" s="38"/>
    </row>
    <row r="1121" spans="1:11" ht="15.75">
      <c r="A1121" s="8">
        <v>1116</v>
      </c>
      <c r="B1121" s="14" t="s">
        <v>2</v>
      </c>
      <c r="C1121" s="6">
        <f>D1121+E1121+F1121+G1121+H1121+I1121+J1121</f>
        <v>0</v>
      </c>
      <c r="D1121" s="6">
        <f>E1121+F1121+G1121+H1121+I1121+J1121+K1121</f>
        <v>0</v>
      </c>
      <c r="E1121" s="6">
        <f>F1121+G1121+H1121+I1121+J1121+K1121+L1121</f>
        <v>0</v>
      </c>
      <c r="F1121" s="6">
        <f>G1121+H1121+I1121+J1121+K1121+L1121+M1121</f>
        <v>0</v>
      </c>
      <c r="G1121" s="6">
        <f>H1121+I1121+J1121+K1121+L1121+M1121+N1121</f>
        <v>0</v>
      </c>
      <c r="H1121" s="6">
        <f>I1121+J1121+K1121+L1121+M1121+N1121+O1121</f>
        <v>0</v>
      </c>
      <c r="I1121" s="6">
        <f>J1121+K1121+L1121+M1121+N1121+O1121+P1121</f>
        <v>0</v>
      </c>
      <c r="J1121" s="6">
        <f>K1121+L1121+M1121+N1121+O1121+P1121+Q1121</f>
        <v>0</v>
      </c>
      <c r="K1121" s="38"/>
    </row>
    <row r="1122" spans="1:11" ht="15">
      <c r="A1122" s="8">
        <v>1117</v>
      </c>
      <c r="B1122" s="10" t="s">
        <v>49</v>
      </c>
      <c r="C1122" s="6">
        <f aca="true" t="shared" si="152" ref="C1122:C1154">D1122+E1122+F1122+G1122+H1122+I1122+J1122</f>
        <v>0</v>
      </c>
      <c r="D1122" s="6">
        <f>E1122+F1122+G1122+H1122+I1122+J1122+K1122</f>
        <v>0</v>
      </c>
      <c r="E1122" s="6">
        <f aca="true" t="shared" si="153" ref="E1122:E1154">F1122+G1122+H1122+I1122+J1122+K1122+L1122</f>
        <v>0</v>
      </c>
      <c r="F1122" s="6">
        <f>G1122+H1122+I1122+J1122+K1122+L1122+M1122</f>
        <v>0</v>
      </c>
      <c r="G1122" s="6">
        <f>H1122+I1122+J1122+K1122+L1122+M1122+N1122</f>
        <v>0</v>
      </c>
      <c r="H1122" s="6">
        <f>I1122+J1122+K1122+L1122+M1122+N1122+O1122</f>
        <v>0</v>
      </c>
      <c r="I1122" s="6">
        <f>J1122+K1122+L1122+M1122+N1122+O1122+P1122</f>
        <v>0</v>
      </c>
      <c r="J1122" s="6">
        <f>K1122+L1122+M1122+N1122+O1122+P1122+Q1122</f>
        <v>0</v>
      </c>
      <c r="K1122" s="10"/>
    </row>
    <row r="1123" spans="1:11" ht="15.75">
      <c r="A1123" s="8">
        <v>1118</v>
      </c>
      <c r="B1123" s="10" t="s">
        <v>50</v>
      </c>
      <c r="C1123" s="6">
        <f t="shared" si="152"/>
        <v>2500</v>
      </c>
      <c r="D1123" s="6">
        <v>0</v>
      </c>
      <c r="E1123" s="6">
        <v>2500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38"/>
    </row>
    <row r="1124" spans="1:11" ht="15">
      <c r="A1124" s="8">
        <v>1119</v>
      </c>
      <c r="B1124" s="10" t="s">
        <v>21</v>
      </c>
      <c r="C1124" s="6">
        <f t="shared" si="152"/>
        <v>0</v>
      </c>
      <c r="D1124" s="6">
        <f>E1124+F1124+G1124+H1124+I1124+J1124+K1124</f>
        <v>0</v>
      </c>
      <c r="E1124" s="6">
        <f t="shared" si="153"/>
        <v>0</v>
      </c>
      <c r="F1124" s="6">
        <f>G1124+H1124+I1124+J1124+K1124+L1124+M1124</f>
        <v>0</v>
      </c>
      <c r="G1124" s="6">
        <f>H1124+I1124+J1124+K1124+L1124+M1124+N1124</f>
        <v>0</v>
      </c>
      <c r="H1124" s="6">
        <f>I1124+J1124+K1124+L1124+M1124+N1124+O1124</f>
        <v>0</v>
      </c>
      <c r="I1124" s="6">
        <f>J1124+K1124+L1124+M1124+N1124+O1124+P1124</f>
        <v>0</v>
      </c>
      <c r="J1124" s="6">
        <f>K1124+L1124+M1124+N1124+O1124+P1124+Q1124</f>
        <v>0</v>
      </c>
      <c r="K1124" s="10"/>
    </row>
    <row r="1125" spans="1:11" ht="39">
      <c r="A1125" s="8">
        <v>1120</v>
      </c>
      <c r="B1125" s="14" t="s">
        <v>333</v>
      </c>
      <c r="C1125" s="6">
        <f t="shared" si="152"/>
        <v>3054.5</v>
      </c>
      <c r="D1125" s="6">
        <f>D1126+D1127+D1128+D1129</f>
        <v>554.5</v>
      </c>
      <c r="E1125" s="6">
        <f>E1126+E1127+E1128</f>
        <v>2500</v>
      </c>
      <c r="F1125" s="6">
        <f>F1127+F1128+F1129</f>
        <v>0</v>
      </c>
      <c r="G1125" s="6">
        <f>G1127+G1128+G1129</f>
        <v>0</v>
      </c>
      <c r="H1125" s="6">
        <f>H1127+H1128+H1129</f>
        <v>0</v>
      </c>
      <c r="I1125" s="6">
        <f>I1127+I1128+I1129</f>
        <v>0</v>
      </c>
      <c r="J1125" s="6">
        <f>J1127+J1128+J1129</f>
        <v>0</v>
      </c>
      <c r="K1125" s="38"/>
    </row>
    <row r="1126" spans="1:11" ht="15.75">
      <c r="A1126" s="8">
        <v>1121</v>
      </c>
      <c r="B1126" s="14" t="s">
        <v>2</v>
      </c>
      <c r="C1126" s="6">
        <f t="shared" si="152"/>
        <v>0</v>
      </c>
      <c r="D1126" s="6">
        <f>E1126+F1126+G1126+H1126+I1126+J1126+K1126</f>
        <v>0</v>
      </c>
      <c r="E1126" s="6">
        <f>F1126+G1126+H1126+I1126+J1126+K1126+L1126</f>
        <v>0</v>
      </c>
      <c r="F1126" s="6">
        <f>G1126+H1126+I1126+J1126+K1126+L1126+M1126</f>
        <v>0</v>
      </c>
      <c r="G1126" s="6">
        <f>H1126+I1126+J1126+K1126+L1126+M1126+N1126</f>
        <v>0</v>
      </c>
      <c r="H1126" s="6">
        <f>I1126+J1126+K1126+L1126+M1126+N1126+O1126</f>
        <v>0</v>
      </c>
      <c r="I1126" s="6">
        <f>J1126+K1126+L1126+M1126+N1126+O1126+P1126</f>
        <v>0</v>
      </c>
      <c r="J1126" s="6">
        <f>K1126+L1126+M1126+N1126+O1126+P1126+Q1126</f>
        <v>0</v>
      </c>
      <c r="K1126" s="38"/>
    </row>
    <row r="1127" spans="1:11" ht="15">
      <c r="A1127" s="8">
        <v>1122</v>
      </c>
      <c r="B1127" s="10" t="s">
        <v>49</v>
      </c>
      <c r="C1127" s="6">
        <f t="shared" si="152"/>
        <v>157</v>
      </c>
      <c r="D1127" s="6">
        <f>1000-843</f>
        <v>157</v>
      </c>
      <c r="E1127" s="6">
        <f t="shared" si="153"/>
        <v>0</v>
      </c>
      <c r="F1127" s="6">
        <f>G1127+H1127+I1127+J1127+K1127+L1127+M1127</f>
        <v>0</v>
      </c>
      <c r="G1127" s="6">
        <f>H1127+I1127+J1127+K1127+L1127+M1127+N1127</f>
        <v>0</v>
      </c>
      <c r="H1127" s="6">
        <f>I1127+J1127+K1127+L1127+M1127+N1127+O1127</f>
        <v>0</v>
      </c>
      <c r="I1127" s="6">
        <f>J1127+K1127+L1127+M1127+N1127+O1127+P1127</f>
        <v>0</v>
      </c>
      <c r="J1127" s="6">
        <f>K1127+L1127+M1127+N1127+O1127+P1127+Q1127</f>
        <v>0</v>
      </c>
      <c r="K1127" s="10"/>
    </row>
    <row r="1128" spans="1:11" ht="15.75">
      <c r="A1128" s="8">
        <v>1123</v>
      </c>
      <c r="B1128" s="10" t="s">
        <v>50</v>
      </c>
      <c r="C1128" s="6">
        <f t="shared" si="152"/>
        <v>2897.5</v>
      </c>
      <c r="D1128" s="6">
        <f>467.9-20-50.4</f>
        <v>397.5</v>
      </c>
      <c r="E1128" s="6">
        <v>2500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38"/>
    </row>
    <row r="1129" spans="1:11" ht="15">
      <c r="A1129" s="8">
        <v>1124</v>
      </c>
      <c r="B1129" s="10" t="s">
        <v>21</v>
      </c>
      <c r="C1129" s="6">
        <f t="shared" si="152"/>
        <v>0</v>
      </c>
      <c r="D1129" s="6">
        <f>E1129+F1129+G1129+H1129+I1129+J1129+K1129</f>
        <v>0</v>
      </c>
      <c r="E1129" s="6">
        <f t="shared" si="153"/>
        <v>0</v>
      </c>
      <c r="F1129" s="6">
        <f>G1129+H1129+I1129+J1129+K1129+L1129+M1129</f>
        <v>0</v>
      </c>
      <c r="G1129" s="6">
        <f>H1129+I1129+J1129+K1129+L1129+M1129+N1129</f>
        <v>0</v>
      </c>
      <c r="H1129" s="6">
        <f>I1129+J1129+K1129+L1129+M1129+N1129+O1129</f>
        <v>0</v>
      </c>
      <c r="I1129" s="6">
        <f>J1129+K1129+L1129+M1129+N1129+O1129+P1129</f>
        <v>0</v>
      </c>
      <c r="J1129" s="6">
        <f>K1129+L1129+M1129+N1129+O1129+P1129+Q1129</f>
        <v>0</v>
      </c>
      <c r="K1129" s="10"/>
    </row>
    <row r="1130" spans="1:11" ht="38.25">
      <c r="A1130" s="8">
        <v>1125</v>
      </c>
      <c r="B1130" s="13" t="s">
        <v>265</v>
      </c>
      <c r="C1130" s="6">
        <f t="shared" si="152"/>
        <v>250</v>
      </c>
      <c r="D1130" s="6">
        <f>D1132+D1133+D1134</f>
        <v>0</v>
      </c>
      <c r="E1130" s="6">
        <f>E1132+E1133+E1134</f>
        <v>0</v>
      </c>
      <c r="F1130" s="6">
        <f>F1132+F1133+F1134</f>
        <v>50</v>
      </c>
      <c r="G1130" s="6">
        <f>G1132+G1133+G1134</f>
        <v>50</v>
      </c>
      <c r="H1130" s="6">
        <f>H1132+H1133+H1134</f>
        <v>50</v>
      </c>
      <c r="I1130" s="6">
        <f>I1132+I1133+I1134</f>
        <v>50</v>
      </c>
      <c r="J1130" s="6">
        <f>J1132+J1133+J1134</f>
        <v>50</v>
      </c>
      <c r="K1130" s="51"/>
    </row>
    <row r="1131" spans="1:11" ht="15.75">
      <c r="A1131" s="8">
        <v>1126</v>
      </c>
      <c r="B1131" s="13" t="s">
        <v>2</v>
      </c>
      <c r="C1131" s="6">
        <f t="shared" si="152"/>
        <v>0</v>
      </c>
      <c r="D1131" s="6">
        <f>E1131+F1131+G1131+H1131+I1131+J1131+K1131</f>
        <v>0</v>
      </c>
      <c r="E1131" s="6">
        <f>F1131+G1131+H1131+I1131+J1131+K1131+L1131</f>
        <v>0</v>
      </c>
      <c r="F1131" s="6">
        <f>G1131+H1131+I1131+J1131+K1131+L1131+M1131</f>
        <v>0</v>
      </c>
      <c r="G1131" s="6">
        <f>H1131+I1131+J1131+K1131+L1131+M1131+N1131</f>
        <v>0</v>
      </c>
      <c r="H1131" s="6">
        <f>I1131+J1131+K1131+L1131+M1131+N1131+O1131</f>
        <v>0</v>
      </c>
      <c r="I1131" s="6">
        <f>J1131+K1131+L1131+M1131+N1131+O1131+P1131</f>
        <v>0</v>
      </c>
      <c r="J1131" s="6">
        <f>K1131+L1131+M1131+N1131+O1131+P1131+Q1131</f>
        <v>0</v>
      </c>
      <c r="K1131" s="45"/>
    </row>
    <row r="1132" spans="1:11" ht="15">
      <c r="A1132" s="8">
        <v>1127</v>
      </c>
      <c r="B1132" s="10" t="s">
        <v>49</v>
      </c>
      <c r="C1132" s="6">
        <f t="shared" si="152"/>
        <v>0</v>
      </c>
      <c r="D1132" s="6">
        <f>E1132+F1132+G1132+H1132+I1132+J1132+K1132</f>
        <v>0</v>
      </c>
      <c r="E1132" s="6">
        <f t="shared" si="153"/>
        <v>0</v>
      </c>
      <c r="F1132" s="6">
        <f>G1132+H1132+I1132+J1132+K1132+L1132+M1132</f>
        <v>0</v>
      </c>
      <c r="G1132" s="6">
        <f>H1132+I1132+J1132+K1132+L1132+M1132+N1132</f>
        <v>0</v>
      </c>
      <c r="H1132" s="6">
        <f>I1132+J1132+K1132+L1132+M1132+N1132+O1132</f>
        <v>0</v>
      </c>
      <c r="I1132" s="6">
        <f>J1132+K1132+L1132+M1132+N1132+O1132+P1132</f>
        <v>0</v>
      </c>
      <c r="J1132" s="6">
        <f>K1132+L1132+M1132+N1132+O1132+P1132+Q1132</f>
        <v>0</v>
      </c>
      <c r="K1132" s="10"/>
    </row>
    <row r="1133" spans="1:11" ht="15.75">
      <c r="A1133" s="8">
        <v>1128</v>
      </c>
      <c r="B1133" s="10" t="s">
        <v>50</v>
      </c>
      <c r="C1133" s="6">
        <f t="shared" si="152"/>
        <v>250</v>
      </c>
      <c r="D1133" s="6">
        <v>0</v>
      </c>
      <c r="E1133" s="6">
        <v>0</v>
      </c>
      <c r="F1133" s="6">
        <v>50</v>
      </c>
      <c r="G1133" s="6">
        <v>50</v>
      </c>
      <c r="H1133" s="6">
        <v>50</v>
      </c>
      <c r="I1133" s="6">
        <v>50</v>
      </c>
      <c r="J1133" s="6">
        <v>50</v>
      </c>
      <c r="K1133" s="38"/>
    </row>
    <row r="1134" spans="1:11" ht="15">
      <c r="A1134" s="8">
        <v>1129</v>
      </c>
      <c r="B1134" s="10" t="s">
        <v>21</v>
      </c>
      <c r="C1134" s="6">
        <f t="shared" si="152"/>
        <v>0</v>
      </c>
      <c r="D1134" s="6">
        <f>E1134+F1134+G1134+H1134+I1134+J1134+K1134</f>
        <v>0</v>
      </c>
      <c r="E1134" s="6">
        <f t="shared" si="153"/>
        <v>0</v>
      </c>
      <c r="F1134" s="6">
        <f>G1134+H1134+I1134+J1134+K1134+L1134+M1134</f>
        <v>0</v>
      </c>
      <c r="G1134" s="6">
        <f>H1134+I1134+J1134+K1134+L1134+M1134+N1134</f>
        <v>0</v>
      </c>
      <c r="H1134" s="6">
        <f>I1134+J1134+K1134+L1134+M1134+N1134+O1134</f>
        <v>0</v>
      </c>
      <c r="I1134" s="6">
        <f>J1134+K1134+L1134+M1134+N1134+O1134+P1134</f>
        <v>0</v>
      </c>
      <c r="J1134" s="6">
        <f>K1134+L1134+M1134+N1134+O1134+P1134+Q1134</f>
        <v>0</v>
      </c>
      <c r="K1134" s="10"/>
    </row>
    <row r="1135" spans="1:11" ht="30" customHeight="1">
      <c r="A1135" s="8">
        <v>1130</v>
      </c>
      <c r="B1135" s="13" t="s">
        <v>214</v>
      </c>
      <c r="C1135" s="6">
        <f t="shared" si="152"/>
        <v>0</v>
      </c>
      <c r="D1135" s="6">
        <f>E1135+F1135+G1135+H1135+I1135+J1135+K1135</f>
        <v>0</v>
      </c>
      <c r="E1135" s="6">
        <f t="shared" si="153"/>
        <v>0</v>
      </c>
      <c r="F1135" s="6">
        <f aca="true" t="shared" si="154" ref="F1135:F1149">G1135+H1135+I1135+J1135+K1135+L1135+M1135</f>
        <v>0</v>
      </c>
      <c r="G1135" s="6">
        <f aca="true" t="shared" si="155" ref="G1135:G1149">H1135+I1135+J1135+K1135+L1135+M1135+N1135</f>
        <v>0</v>
      </c>
      <c r="H1135" s="6">
        <f aca="true" t="shared" si="156" ref="H1135:H1149">I1135+J1135+K1135+L1135+M1135+N1135+O1135</f>
        <v>0</v>
      </c>
      <c r="I1135" s="6">
        <f aca="true" t="shared" si="157" ref="I1135:I1149">J1135+K1135+L1135+M1135+N1135+O1135+P1135</f>
        <v>0</v>
      </c>
      <c r="J1135" s="6">
        <f aca="true" t="shared" si="158" ref="J1135:J1149">K1135+L1135+M1135+N1135+O1135+P1135+Q1135</f>
        <v>0</v>
      </c>
      <c r="K1135" s="10"/>
    </row>
    <row r="1136" spans="1:11" ht="15" customHeight="1">
      <c r="A1136" s="8">
        <v>1131</v>
      </c>
      <c r="B1136" s="13" t="s">
        <v>2</v>
      </c>
      <c r="C1136" s="6">
        <f t="shared" si="152"/>
        <v>0</v>
      </c>
      <c r="D1136" s="6">
        <f>E1136+F1136+G1136+H1136+I1136+J1136+K1136</f>
        <v>0</v>
      </c>
      <c r="E1136" s="6">
        <f t="shared" si="153"/>
        <v>0</v>
      </c>
      <c r="F1136" s="6">
        <f t="shared" si="154"/>
        <v>0</v>
      </c>
      <c r="G1136" s="6">
        <f t="shared" si="155"/>
        <v>0</v>
      </c>
      <c r="H1136" s="6">
        <f t="shared" si="156"/>
        <v>0</v>
      </c>
      <c r="I1136" s="6">
        <f t="shared" si="157"/>
        <v>0</v>
      </c>
      <c r="J1136" s="6">
        <f t="shared" si="158"/>
        <v>0</v>
      </c>
      <c r="K1136" s="10"/>
    </row>
    <row r="1137" spans="1:11" ht="15">
      <c r="A1137" s="8">
        <v>1132</v>
      </c>
      <c r="B1137" s="10" t="s">
        <v>49</v>
      </c>
      <c r="C1137" s="6">
        <f t="shared" si="152"/>
        <v>0</v>
      </c>
      <c r="D1137" s="6">
        <f>E1137+F1137+G1137+H1137+I1137+J1137+K1137</f>
        <v>0</v>
      </c>
      <c r="E1137" s="6">
        <f t="shared" si="153"/>
        <v>0</v>
      </c>
      <c r="F1137" s="6">
        <f t="shared" si="154"/>
        <v>0</v>
      </c>
      <c r="G1137" s="6">
        <f t="shared" si="155"/>
        <v>0</v>
      </c>
      <c r="H1137" s="6">
        <f t="shared" si="156"/>
        <v>0</v>
      </c>
      <c r="I1137" s="6">
        <f t="shared" si="157"/>
        <v>0</v>
      </c>
      <c r="J1137" s="6">
        <f t="shared" si="158"/>
        <v>0</v>
      </c>
      <c r="K1137" s="10"/>
    </row>
    <row r="1138" spans="1:11" ht="15">
      <c r="A1138" s="8">
        <v>1133</v>
      </c>
      <c r="B1138" s="10" t="s">
        <v>50</v>
      </c>
      <c r="C1138" s="6">
        <f t="shared" si="152"/>
        <v>0</v>
      </c>
      <c r="D1138" s="6">
        <f>E1138+F1138+G1138+H1138+I1138+J1138+K1138</f>
        <v>0</v>
      </c>
      <c r="E1138" s="6">
        <f t="shared" si="153"/>
        <v>0</v>
      </c>
      <c r="F1138" s="6">
        <f t="shared" si="154"/>
        <v>0</v>
      </c>
      <c r="G1138" s="6">
        <f t="shared" si="155"/>
        <v>0</v>
      </c>
      <c r="H1138" s="6">
        <f t="shared" si="156"/>
        <v>0</v>
      </c>
      <c r="I1138" s="6">
        <f t="shared" si="157"/>
        <v>0</v>
      </c>
      <c r="J1138" s="6">
        <f t="shared" si="158"/>
        <v>0</v>
      </c>
      <c r="K1138" s="10"/>
    </row>
    <row r="1139" spans="1:11" ht="15">
      <c r="A1139" s="8">
        <v>1134</v>
      </c>
      <c r="B1139" s="10" t="s">
        <v>21</v>
      </c>
      <c r="C1139" s="6">
        <f t="shared" si="152"/>
        <v>0</v>
      </c>
      <c r="D1139" s="6">
        <f>E1139+F1139+G1139+H1139+I1139+J1139+K1139</f>
        <v>0</v>
      </c>
      <c r="E1139" s="6">
        <f t="shared" si="153"/>
        <v>0</v>
      </c>
      <c r="F1139" s="6">
        <f t="shared" si="154"/>
        <v>0</v>
      </c>
      <c r="G1139" s="6">
        <f t="shared" si="155"/>
        <v>0</v>
      </c>
      <c r="H1139" s="6">
        <f t="shared" si="156"/>
        <v>0</v>
      </c>
      <c r="I1139" s="6">
        <f t="shared" si="157"/>
        <v>0</v>
      </c>
      <c r="J1139" s="6">
        <f t="shared" si="158"/>
        <v>0</v>
      </c>
      <c r="K1139" s="10"/>
    </row>
    <row r="1140" spans="1:11" ht="25.5">
      <c r="A1140" s="8">
        <v>1135</v>
      </c>
      <c r="B1140" s="13" t="s">
        <v>313</v>
      </c>
      <c r="C1140" s="6">
        <f t="shared" si="152"/>
        <v>478.4</v>
      </c>
      <c r="D1140" s="6">
        <f>D1141+D1142+D1143+D1149</f>
        <v>478.4</v>
      </c>
      <c r="E1140" s="6">
        <f t="shared" si="153"/>
        <v>0</v>
      </c>
      <c r="F1140" s="6">
        <f t="shared" si="154"/>
        <v>0</v>
      </c>
      <c r="G1140" s="6">
        <f t="shared" si="155"/>
        <v>0</v>
      </c>
      <c r="H1140" s="6">
        <f t="shared" si="156"/>
        <v>0</v>
      </c>
      <c r="I1140" s="6">
        <f t="shared" si="157"/>
        <v>0</v>
      </c>
      <c r="J1140" s="6">
        <f t="shared" si="158"/>
        <v>0</v>
      </c>
      <c r="K1140" s="10"/>
    </row>
    <row r="1141" spans="1:11" ht="15">
      <c r="A1141" s="8">
        <v>1136</v>
      </c>
      <c r="B1141" s="13" t="s">
        <v>2</v>
      </c>
      <c r="C1141" s="6">
        <f t="shared" si="152"/>
        <v>0</v>
      </c>
      <c r="D1141" s="6">
        <f>E1141+F1141+G1141+H1141+I1141+J1141+K1141</f>
        <v>0</v>
      </c>
      <c r="E1141" s="6">
        <f t="shared" si="153"/>
        <v>0</v>
      </c>
      <c r="F1141" s="6">
        <f t="shared" si="154"/>
        <v>0</v>
      </c>
      <c r="G1141" s="6">
        <f t="shared" si="155"/>
        <v>0</v>
      </c>
      <c r="H1141" s="6">
        <f t="shared" si="156"/>
        <v>0</v>
      </c>
      <c r="I1141" s="6">
        <f t="shared" si="157"/>
        <v>0</v>
      </c>
      <c r="J1141" s="6">
        <f t="shared" si="158"/>
        <v>0</v>
      </c>
      <c r="K1141" s="10"/>
    </row>
    <row r="1142" spans="1:11" ht="15">
      <c r="A1142" s="8">
        <v>1137</v>
      </c>
      <c r="B1142" s="10" t="s">
        <v>49</v>
      </c>
      <c r="C1142" s="6">
        <f t="shared" si="152"/>
        <v>0</v>
      </c>
      <c r="D1142" s="6">
        <f>E1142+F1142+G1142+H1142+I1142+J1142+K1142</f>
        <v>0</v>
      </c>
      <c r="E1142" s="6">
        <f t="shared" si="153"/>
        <v>0</v>
      </c>
      <c r="F1142" s="6">
        <f t="shared" si="154"/>
        <v>0</v>
      </c>
      <c r="G1142" s="6">
        <f t="shared" si="155"/>
        <v>0</v>
      </c>
      <c r="H1142" s="6">
        <f t="shared" si="156"/>
        <v>0</v>
      </c>
      <c r="I1142" s="6">
        <f t="shared" si="157"/>
        <v>0</v>
      </c>
      <c r="J1142" s="6">
        <f t="shared" si="158"/>
        <v>0</v>
      </c>
      <c r="K1142" s="10"/>
    </row>
    <row r="1143" spans="1:11" ht="15">
      <c r="A1143" s="8">
        <v>1138</v>
      </c>
      <c r="B1143" s="10" t="s">
        <v>50</v>
      </c>
      <c r="C1143" s="6">
        <f t="shared" si="152"/>
        <v>478.4</v>
      </c>
      <c r="D1143" s="6">
        <f>490-11.6</f>
        <v>478.4</v>
      </c>
      <c r="E1143" s="6">
        <f t="shared" si="153"/>
        <v>0</v>
      </c>
      <c r="F1143" s="6">
        <f t="shared" si="154"/>
        <v>0</v>
      </c>
      <c r="G1143" s="6">
        <f t="shared" si="155"/>
        <v>0</v>
      </c>
      <c r="H1143" s="6">
        <f t="shared" si="156"/>
        <v>0</v>
      </c>
      <c r="I1143" s="6">
        <f t="shared" si="157"/>
        <v>0</v>
      </c>
      <c r="J1143" s="6">
        <f t="shared" si="158"/>
        <v>0</v>
      </c>
      <c r="K1143" s="10"/>
    </row>
    <row r="1144" spans="1:11" ht="15">
      <c r="A1144" s="8">
        <v>1139</v>
      </c>
      <c r="B1144" s="10" t="s">
        <v>21</v>
      </c>
      <c r="C1144" s="6">
        <v>0</v>
      </c>
      <c r="D1144" s="6">
        <v>0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10"/>
    </row>
    <row r="1145" spans="1:11" ht="25.5">
      <c r="A1145" s="8">
        <v>1140</v>
      </c>
      <c r="B1145" s="13" t="s">
        <v>332</v>
      </c>
      <c r="C1145" s="6">
        <f>D1145+E1145+F1145+G1145+H1145+I1145+J1145</f>
        <v>2104.8</v>
      </c>
      <c r="D1145" s="6">
        <f>D1146+D1147+D1148+D1149</f>
        <v>2104.8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10"/>
    </row>
    <row r="1146" spans="1:11" ht="15">
      <c r="A1146" s="8">
        <v>1141</v>
      </c>
      <c r="B1146" s="10" t="s">
        <v>2</v>
      </c>
      <c r="C1146" s="6">
        <v>0</v>
      </c>
      <c r="D1146" s="6">
        <v>0</v>
      </c>
      <c r="E1146" s="6">
        <v>0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10"/>
    </row>
    <row r="1147" spans="1:11" ht="15">
      <c r="A1147" s="8">
        <v>1142</v>
      </c>
      <c r="B1147" s="10" t="s">
        <v>328</v>
      </c>
      <c r="C1147" s="6">
        <v>0</v>
      </c>
      <c r="D1147" s="6">
        <f>342+1.1+1741.7</f>
        <v>2084.8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10"/>
    </row>
    <row r="1148" spans="1:11" ht="15">
      <c r="A1148" s="8">
        <v>1143</v>
      </c>
      <c r="B1148" s="10" t="s">
        <v>50</v>
      </c>
      <c r="C1148" s="6">
        <f>D1148+E1148+F1148+G1148+H1148+I1148+J1148</f>
        <v>20</v>
      </c>
      <c r="D1148" s="6">
        <f>20</f>
        <v>20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10"/>
    </row>
    <row r="1149" spans="1:11" ht="15">
      <c r="A1149" s="8">
        <v>1144</v>
      </c>
      <c r="B1149" s="10" t="s">
        <v>21</v>
      </c>
      <c r="C1149" s="6">
        <f t="shared" si="152"/>
        <v>0</v>
      </c>
      <c r="D1149" s="6">
        <f>E1149+F1149+G1149+H1149+I1149+J1149+K1149</f>
        <v>0</v>
      </c>
      <c r="E1149" s="6">
        <f t="shared" si="153"/>
        <v>0</v>
      </c>
      <c r="F1149" s="6">
        <f t="shared" si="154"/>
        <v>0</v>
      </c>
      <c r="G1149" s="6">
        <f t="shared" si="155"/>
        <v>0</v>
      </c>
      <c r="H1149" s="6">
        <f t="shared" si="156"/>
        <v>0</v>
      </c>
      <c r="I1149" s="6">
        <f t="shared" si="157"/>
        <v>0</v>
      </c>
      <c r="J1149" s="6">
        <f t="shared" si="158"/>
        <v>0</v>
      </c>
      <c r="K1149" s="10"/>
    </row>
    <row r="1150" spans="1:11" ht="67.5" customHeight="1">
      <c r="A1150" s="8">
        <v>1145</v>
      </c>
      <c r="B1150" s="12" t="s">
        <v>325</v>
      </c>
      <c r="C1150" s="5">
        <f t="shared" si="152"/>
        <v>2293.1</v>
      </c>
      <c r="D1150" s="5">
        <f>D1152+D1153+D1154</f>
        <v>322</v>
      </c>
      <c r="E1150" s="5">
        <f>E1152+E1153+E1154</f>
        <v>317.3</v>
      </c>
      <c r="F1150" s="5">
        <f>F1152+F1153+F1154</f>
        <v>317.3</v>
      </c>
      <c r="G1150" s="5">
        <f>G1152+G1153+G1154</f>
        <v>315</v>
      </c>
      <c r="H1150" s="5">
        <f>H1152+H1153+H1154</f>
        <v>340.5</v>
      </c>
      <c r="I1150" s="5">
        <f>I1152+I1153+I1154</f>
        <v>340.5</v>
      </c>
      <c r="J1150" s="5">
        <f>J1152+J1153+J1154</f>
        <v>340.5</v>
      </c>
      <c r="K1150" s="10">
        <v>92</v>
      </c>
    </row>
    <row r="1151" spans="1:11" ht="15">
      <c r="A1151" s="8">
        <v>1146</v>
      </c>
      <c r="B1151" s="12" t="s">
        <v>2</v>
      </c>
      <c r="C1151" s="6">
        <f t="shared" si="152"/>
        <v>0</v>
      </c>
      <c r="D1151" s="6">
        <f>E1151+F1151+G1151+H1151+I1151+J1151+K1151</f>
        <v>0</v>
      </c>
      <c r="E1151" s="6">
        <f>F1151+G1151+H1151+I1151+J1151+K1151+L1151</f>
        <v>0</v>
      </c>
      <c r="F1151" s="6">
        <f>G1151+H1151+I1151+J1151+K1151+L1151+M1151</f>
        <v>0</v>
      </c>
      <c r="G1151" s="6">
        <f>H1151+I1151+J1151+K1151+L1151+M1151+N1151</f>
        <v>0</v>
      </c>
      <c r="H1151" s="6">
        <f>I1151+J1151+K1151+L1151+M1151+N1151+O1151</f>
        <v>0</v>
      </c>
      <c r="I1151" s="6">
        <f>J1151+K1151+L1151+M1151+N1151+O1151+P1151</f>
        <v>0</v>
      </c>
      <c r="J1151" s="6">
        <f>K1151+L1151+M1151+N1151+O1151+P1151+Q1151</f>
        <v>0</v>
      </c>
      <c r="K1151" s="10"/>
    </row>
    <row r="1152" spans="1:11" ht="15">
      <c r="A1152" s="8">
        <v>1147</v>
      </c>
      <c r="B1152" s="10" t="s">
        <v>49</v>
      </c>
      <c r="C1152" s="6">
        <f t="shared" si="152"/>
        <v>2293.1</v>
      </c>
      <c r="D1152" s="6">
        <v>322</v>
      </c>
      <c r="E1152" s="6">
        <v>317.3</v>
      </c>
      <c r="F1152" s="6">
        <v>317.3</v>
      </c>
      <c r="G1152" s="6">
        <v>315</v>
      </c>
      <c r="H1152" s="6">
        <v>340.5</v>
      </c>
      <c r="I1152" s="6">
        <v>340.5</v>
      </c>
      <c r="J1152" s="6">
        <v>340.5</v>
      </c>
      <c r="K1152" s="10"/>
    </row>
    <row r="1153" spans="1:11" ht="15">
      <c r="A1153" s="8">
        <v>1148</v>
      </c>
      <c r="B1153" s="10" t="s">
        <v>50</v>
      </c>
      <c r="C1153" s="6">
        <f t="shared" si="152"/>
        <v>0</v>
      </c>
      <c r="D1153" s="6">
        <f>E1153+F1153+G1153+H1153+I1153+J1153+K1153</f>
        <v>0</v>
      </c>
      <c r="E1153" s="6">
        <f t="shared" si="153"/>
        <v>0</v>
      </c>
      <c r="F1153" s="6">
        <f>G1153+H1153+I1153+J1153+K1153+L1153+M1153</f>
        <v>0</v>
      </c>
      <c r="G1153" s="6">
        <f>H1153+I1153+J1153+K1153+L1153+M1153+N1153</f>
        <v>0</v>
      </c>
      <c r="H1153" s="6">
        <f>I1153+J1153+K1153+L1153+M1153+N1153+O1153</f>
        <v>0</v>
      </c>
      <c r="I1153" s="6">
        <f>J1153+K1153+L1153+M1153+N1153+O1153+P1153</f>
        <v>0</v>
      </c>
      <c r="J1153" s="6">
        <f>K1153+L1153+M1153+N1153+O1153+P1153+Q1153</f>
        <v>0</v>
      </c>
      <c r="K1153" s="10"/>
    </row>
    <row r="1154" spans="1:11" ht="15">
      <c r="A1154" s="8">
        <v>1149</v>
      </c>
      <c r="B1154" s="10" t="s">
        <v>21</v>
      </c>
      <c r="C1154" s="6">
        <f t="shared" si="152"/>
        <v>0</v>
      </c>
      <c r="D1154" s="6">
        <f>E1154+F1154+G1154+H1154+I1154+J1154+K1154</f>
        <v>0</v>
      </c>
      <c r="E1154" s="6">
        <f t="shared" si="153"/>
        <v>0</v>
      </c>
      <c r="F1154" s="6">
        <f>G1154+H1154+I1154+J1154+K1154+L1154+M1154</f>
        <v>0</v>
      </c>
      <c r="G1154" s="6">
        <f>H1154+I1154+J1154+K1154+L1154+M1154+N1154</f>
        <v>0</v>
      </c>
      <c r="H1154" s="6">
        <f>I1154+J1154+K1154+L1154+M1154+N1154+O1154</f>
        <v>0</v>
      </c>
      <c r="I1154" s="6">
        <f>J1154+K1154+L1154+M1154+N1154+O1154+P1154</f>
        <v>0</v>
      </c>
      <c r="J1154" s="6">
        <f>K1154+L1154+M1154+N1154+O1154+P1154+Q1154</f>
        <v>0</v>
      </c>
      <c r="K1154" s="10"/>
    </row>
  </sheetData>
  <sheetProtection/>
  <mergeCells count="15">
    <mergeCell ref="H1:K1"/>
    <mergeCell ref="B507:K507"/>
    <mergeCell ref="B428:K428"/>
    <mergeCell ref="B1018:K1018"/>
    <mergeCell ref="B972:K972"/>
    <mergeCell ref="B842:K842"/>
    <mergeCell ref="B663:K663"/>
    <mergeCell ref="B559:K559"/>
    <mergeCell ref="B21:K21"/>
    <mergeCell ref="B277:K277"/>
    <mergeCell ref="A2:K2"/>
    <mergeCell ref="A3:A4"/>
    <mergeCell ref="C3:J3"/>
    <mergeCell ref="B3:B5"/>
    <mergeCell ref="B1:D1"/>
  </mergeCells>
  <printOptions/>
  <pageMargins left="0.7086614173228347" right="0.1968503937007874" top="0.2362204724409449" bottom="0.3937007874015748" header="0.31496062992125984" footer="0.31496062992125984"/>
  <pageSetup fitToHeight="100" fitToWidth="1" horizontalDpi="600" verticalDpi="600" orientation="landscape" paperSize="9" scale="81" r:id="rId1"/>
  <rowBreaks count="4" manualBreakCount="4">
    <brk id="33" max="10" man="1"/>
    <brk id="70" max="10" man="1"/>
    <brk id="279" max="10" man="1"/>
    <brk id="4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72">
      <selection activeCell="L78" sqref="L78"/>
    </sheetView>
  </sheetViews>
  <sheetFormatPr defaultColWidth="9.140625" defaultRowHeight="15"/>
  <cols>
    <col min="2" max="2" width="25.8515625" style="0" customWidth="1"/>
    <col min="3" max="3" width="11.00390625" style="0" customWidth="1"/>
    <col min="11" max="11" width="36.28125" style="0" customWidth="1"/>
  </cols>
  <sheetData>
    <row r="1" spans="1:11" ht="15.75" customHeight="1">
      <c r="A1" s="96" t="s">
        <v>169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5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30" customHeight="1">
      <c r="A7" s="98" t="s">
        <v>170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5.7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45.75" customHeight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38.25" customHeight="1">
      <c r="A10" s="85"/>
      <c r="B10" s="85" t="s">
        <v>171</v>
      </c>
      <c r="C10" s="85" t="s">
        <v>172</v>
      </c>
      <c r="D10" s="102" t="s">
        <v>173</v>
      </c>
      <c r="E10" s="103"/>
      <c r="F10" s="103"/>
      <c r="G10" s="103"/>
      <c r="H10" s="103"/>
      <c r="I10" s="103"/>
      <c r="J10" s="104"/>
      <c r="K10" s="85" t="s">
        <v>174</v>
      </c>
    </row>
    <row r="11" spans="1:11" ht="15" customHeight="1">
      <c r="A11" s="101"/>
      <c r="B11" s="101"/>
      <c r="C11" s="101"/>
      <c r="D11" s="105"/>
      <c r="E11" s="106"/>
      <c r="F11" s="106"/>
      <c r="G11" s="106"/>
      <c r="H11" s="106"/>
      <c r="I11" s="106"/>
      <c r="J11" s="107"/>
      <c r="K11" s="101"/>
    </row>
    <row r="12" spans="1:11" ht="15.75" thickBot="1">
      <c r="A12" s="101"/>
      <c r="B12" s="101"/>
      <c r="C12" s="101"/>
      <c r="D12" s="108"/>
      <c r="E12" s="109"/>
      <c r="F12" s="109"/>
      <c r="G12" s="109"/>
      <c r="H12" s="109"/>
      <c r="I12" s="109"/>
      <c r="J12" s="110"/>
      <c r="K12" s="101"/>
    </row>
    <row r="13" spans="1:11" ht="15">
      <c r="A13" s="101"/>
      <c r="B13" s="101"/>
      <c r="C13" s="101"/>
      <c r="D13" s="85" t="s">
        <v>73</v>
      </c>
      <c r="E13" s="85" t="s">
        <v>67</v>
      </c>
      <c r="F13" s="85" t="s">
        <v>68</v>
      </c>
      <c r="G13" s="85" t="s">
        <v>69</v>
      </c>
      <c r="H13" s="85" t="s">
        <v>70</v>
      </c>
      <c r="I13" s="85" t="s">
        <v>71</v>
      </c>
      <c r="J13" s="85" t="s">
        <v>72</v>
      </c>
      <c r="K13" s="101"/>
    </row>
    <row r="14" spans="1:11" ht="15.75" thickBo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15.75" thickBot="1">
      <c r="A15" s="32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</row>
    <row r="16" spans="1:11" ht="25.5" customHeight="1" thickBot="1">
      <c r="A16" s="32">
        <v>2</v>
      </c>
      <c r="B16" s="82" t="s">
        <v>90</v>
      </c>
      <c r="C16" s="83"/>
      <c r="D16" s="83"/>
      <c r="E16" s="83"/>
      <c r="F16" s="83"/>
      <c r="G16" s="83"/>
      <c r="H16" s="83"/>
      <c r="I16" s="83"/>
      <c r="J16" s="83"/>
      <c r="K16" s="84"/>
    </row>
    <row r="17" spans="1:11" ht="38.25" customHeight="1" thickBot="1">
      <c r="A17" s="32">
        <v>3</v>
      </c>
      <c r="B17" s="33" t="s">
        <v>91</v>
      </c>
      <c r="C17" s="79" t="s">
        <v>92</v>
      </c>
      <c r="D17" s="80"/>
      <c r="E17" s="80"/>
      <c r="F17" s="80"/>
      <c r="G17" s="80"/>
      <c r="H17" s="80"/>
      <c r="I17" s="80"/>
      <c r="J17" s="80"/>
      <c r="K17" s="81"/>
    </row>
    <row r="18" spans="1:11" ht="15.75" thickBot="1">
      <c r="A18" s="32">
        <v>4</v>
      </c>
      <c r="B18" s="33" t="s">
        <v>93</v>
      </c>
      <c r="C18" s="79" t="s">
        <v>94</v>
      </c>
      <c r="D18" s="80"/>
      <c r="E18" s="80"/>
      <c r="F18" s="80"/>
      <c r="G18" s="80"/>
      <c r="H18" s="80"/>
      <c r="I18" s="80"/>
      <c r="J18" s="80"/>
      <c r="K18" s="81"/>
    </row>
    <row r="19" spans="1:11" ht="50.25" customHeight="1" thickBot="1">
      <c r="A19" s="32">
        <v>5</v>
      </c>
      <c r="B19" s="34" t="s">
        <v>95</v>
      </c>
      <c r="C19" s="34" t="s">
        <v>96</v>
      </c>
      <c r="D19" s="34">
        <v>59.3</v>
      </c>
      <c r="E19" s="34">
        <v>54</v>
      </c>
      <c r="F19" s="34">
        <v>50</v>
      </c>
      <c r="G19" s="34">
        <v>46</v>
      </c>
      <c r="H19" s="34">
        <v>42</v>
      </c>
      <c r="I19" s="34">
        <v>38</v>
      </c>
      <c r="J19" s="34">
        <v>34</v>
      </c>
      <c r="K19" s="31" t="s">
        <v>97</v>
      </c>
    </row>
    <row r="20" spans="1:11" ht="25.5" customHeight="1" thickBot="1">
      <c r="A20" s="32">
        <v>6</v>
      </c>
      <c r="B20" s="35" t="s">
        <v>98</v>
      </c>
      <c r="C20" s="36" t="s">
        <v>96</v>
      </c>
      <c r="D20" s="36">
        <v>53</v>
      </c>
      <c r="E20" s="36">
        <v>49</v>
      </c>
      <c r="F20" s="36">
        <v>45</v>
      </c>
      <c r="G20" s="36">
        <v>41</v>
      </c>
      <c r="H20" s="36">
        <v>37</v>
      </c>
      <c r="I20" s="36">
        <v>33</v>
      </c>
      <c r="J20" s="36">
        <v>29</v>
      </c>
      <c r="K20" s="36" t="s">
        <v>99</v>
      </c>
    </row>
    <row r="21" spans="1:11" ht="32.25" customHeight="1" thickBot="1">
      <c r="A21" s="32">
        <v>7</v>
      </c>
      <c r="B21" s="33" t="s">
        <v>100</v>
      </c>
      <c r="C21" s="33" t="s">
        <v>96</v>
      </c>
      <c r="D21" s="33">
        <v>78</v>
      </c>
      <c r="E21" s="33">
        <v>72</v>
      </c>
      <c r="F21" s="33">
        <v>66</v>
      </c>
      <c r="G21" s="33">
        <v>60</v>
      </c>
      <c r="H21" s="33">
        <v>54</v>
      </c>
      <c r="I21" s="33">
        <v>48</v>
      </c>
      <c r="J21" s="33">
        <v>42</v>
      </c>
      <c r="K21" s="33" t="s">
        <v>99</v>
      </c>
    </row>
    <row r="22" spans="1:11" ht="15.75" thickBot="1">
      <c r="A22" s="32">
        <v>8</v>
      </c>
      <c r="B22" s="33" t="s">
        <v>101</v>
      </c>
      <c r="C22" s="79" t="s">
        <v>102</v>
      </c>
      <c r="D22" s="80"/>
      <c r="E22" s="80"/>
      <c r="F22" s="80"/>
      <c r="G22" s="80"/>
      <c r="H22" s="80"/>
      <c r="I22" s="80"/>
      <c r="J22" s="80"/>
      <c r="K22" s="81"/>
    </row>
    <row r="23" spans="1:11" ht="125.25" customHeight="1" thickBot="1">
      <c r="A23" s="32">
        <v>9</v>
      </c>
      <c r="B23" s="19" t="s">
        <v>103</v>
      </c>
      <c r="C23" s="19" t="s">
        <v>96</v>
      </c>
      <c r="D23" s="19">
        <v>2</v>
      </c>
      <c r="E23" s="19">
        <v>1.5</v>
      </c>
      <c r="F23" s="19">
        <v>0.5</v>
      </c>
      <c r="G23" s="19">
        <v>0.5</v>
      </c>
      <c r="H23" s="19">
        <v>0.5</v>
      </c>
      <c r="I23" s="19">
        <v>0.5</v>
      </c>
      <c r="J23" s="19">
        <v>0.5</v>
      </c>
      <c r="K23" s="19"/>
    </row>
    <row r="24" spans="1:11" ht="25.5" customHeight="1" thickBot="1">
      <c r="A24" s="32">
        <v>10</v>
      </c>
      <c r="B24" s="87" t="s">
        <v>104</v>
      </c>
      <c r="C24" s="88"/>
      <c r="D24" s="88"/>
      <c r="E24" s="88"/>
      <c r="F24" s="88"/>
      <c r="G24" s="88"/>
      <c r="H24" s="88"/>
      <c r="I24" s="88"/>
      <c r="J24" s="88"/>
      <c r="K24" s="89"/>
    </row>
    <row r="25" spans="1:11" ht="63.75" customHeight="1" thickBot="1">
      <c r="A25" s="32">
        <v>11</v>
      </c>
      <c r="B25" s="19" t="s">
        <v>105</v>
      </c>
      <c r="C25" s="90" t="s">
        <v>106</v>
      </c>
      <c r="D25" s="91"/>
      <c r="E25" s="91"/>
      <c r="F25" s="91"/>
      <c r="G25" s="91"/>
      <c r="H25" s="91"/>
      <c r="I25" s="91"/>
      <c r="J25" s="91"/>
      <c r="K25" s="92"/>
    </row>
    <row r="26" spans="1:11" ht="15.75" thickBot="1">
      <c r="A26" s="32">
        <v>12</v>
      </c>
      <c r="B26" s="19" t="s">
        <v>107</v>
      </c>
      <c r="C26" s="90" t="s">
        <v>108</v>
      </c>
      <c r="D26" s="91"/>
      <c r="E26" s="91"/>
      <c r="F26" s="91"/>
      <c r="G26" s="91"/>
      <c r="H26" s="91"/>
      <c r="I26" s="91"/>
      <c r="J26" s="91"/>
      <c r="K26" s="92"/>
    </row>
    <row r="27" spans="1:11" ht="53.25" customHeight="1" thickBot="1">
      <c r="A27" s="32">
        <v>13</v>
      </c>
      <c r="B27" s="22" t="s">
        <v>176</v>
      </c>
      <c r="C27" s="17" t="s">
        <v>109</v>
      </c>
      <c r="D27" s="17">
        <v>35</v>
      </c>
      <c r="E27" s="17">
        <v>35</v>
      </c>
      <c r="F27" s="17">
        <v>40</v>
      </c>
      <c r="G27" s="17">
        <v>45</v>
      </c>
      <c r="H27" s="17">
        <v>50</v>
      </c>
      <c r="I27" s="17">
        <v>55</v>
      </c>
      <c r="J27" s="17">
        <v>60</v>
      </c>
      <c r="K27" s="17"/>
    </row>
    <row r="28" spans="1:11" ht="85.5" customHeight="1" thickBot="1">
      <c r="A28" s="32">
        <v>14</v>
      </c>
      <c r="B28" s="31" t="s">
        <v>175</v>
      </c>
      <c r="C28" s="27" t="s">
        <v>110</v>
      </c>
      <c r="D28" s="27">
        <v>35</v>
      </c>
      <c r="E28" s="27">
        <v>35</v>
      </c>
      <c r="F28" s="27">
        <v>40</v>
      </c>
      <c r="G28" s="27">
        <v>45</v>
      </c>
      <c r="H28" s="27">
        <v>50</v>
      </c>
      <c r="I28" s="27">
        <v>55</v>
      </c>
      <c r="J28" s="27">
        <v>60</v>
      </c>
      <c r="K28" s="27"/>
    </row>
    <row r="29" spans="1:11" ht="166.5" thickBot="1">
      <c r="A29" s="32">
        <v>15</v>
      </c>
      <c r="B29" s="19" t="s">
        <v>111</v>
      </c>
      <c r="C29" s="19" t="s">
        <v>96</v>
      </c>
      <c r="D29" s="19">
        <v>20.8</v>
      </c>
      <c r="E29" s="19">
        <v>30</v>
      </c>
      <c r="F29" s="19">
        <v>32</v>
      </c>
      <c r="G29" s="19">
        <v>37</v>
      </c>
      <c r="H29" s="19">
        <v>40</v>
      </c>
      <c r="I29" s="19">
        <v>43</v>
      </c>
      <c r="J29" s="19">
        <v>49</v>
      </c>
      <c r="K29" s="19" t="s">
        <v>112</v>
      </c>
    </row>
    <row r="30" spans="1:11" ht="25.5" customHeight="1" thickBot="1">
      <c r="A30" s="32">
        <v>16</v>
      </c>
      <c r="B30" s="87" t="s">
        <v>113</v>
      </c>
      <c r="C30" s="88"/>
      <c r="D30" s="88"/>
      <c r="E30" s="88"/>
      <c r="F30" s="88"/>
      <c r="G30" s="88"/>
      <c r="H30" s="88"/>
      <c r="I30" s="88"/>
      <c r="J30" s="88"/>
      <c r="K30" s="89"/>
    </row>
    <row r="31" spans="1:11" ht="25.5" customHeight="1" thickBot="1">
      <c r="A31" s="32">
        <v>17</v>
      </c>
      <c r="B31" s="19" t="s">
        <v>105</v>
      </c>
      <c r="C31" s="90" t="s">
        <v>114</v>
      </c>
      <c r="D31" s="91"/>
      <c r="E31" s="91"/>
      <c r="F31" s="91"/>
      <c r="G31" s="91"/>
      <c r="H31" s="91"/>
      <c r="I31" s="91"/>
      <c r="J31" s="91"/>
      <c r="K31" s="92"/>
    </row>
    <row r="32" spans="1:11" ht="25.5" customHeight="1" thickBot="1">
      <c r="A32" s="32">
        <v>18</v>
      </c>
      <c r="B32" s="19" t="s">
        <v>93</v>
      </c>
      <c r="C32" s="90" t="s">
        <v>115</v>
      </c>
      <c r="D32" s="91"/>
      <c r="E32" s="91"/>
      <c r="F32" s="91"/>
      <c r="G32" s="91"/>
      <c r="H32" s="91"/>
      <c r="I32" s="91"/>
      <c r="J32" s="91"/>
      <c r="K32" s="92"/>
    </row>
    <row r="33" spans="1:11" ht="124.5" customHeight="1" thickBot="1">
      <c r="A33" s="32">
        <v>19</v>
      </c>
      <c r="B33" s="17" t="s">
        <v>116</v>
      </c>
      <c r="C33" s="22" t="s">
        <v>96</v>
      </c>
      <c r="D33" s="22">
        <v>0.45</v>
      </c>
      <c r="E33" s="22">
        <v>0.45</v>
      </c>
      <c r="F33" s="22">
        <v>0.9</v>
      </c>
      <c r="G33" s="22">
        <v>1.13</v>
      </c>
      <c r="H33" s="22">
        <v>1.8</v>
      </c>
      <c r="I33" s="22">
        <v>2</v>
      </c>
      <c r="J33" s="22">
        <v>2.3</v>
      </c>
      <c r="K33" s="17"/>
    </row>
    <row r="34" spans="1:11" ht="15.75" thickBot="1">
      <c r="A34" s="32">
        <v>20</v>
      </c>
      <c r="B34" s="93" t="s">
        <v>117</v>
      </c>
      <c r="C34" s="94"/>
      <c r="D34" s="94"/>
      <c r="E34" s="94"/>
      <c r="F34" s="94"/>
      <c r="G34" s="94"/>
      <c r="H34" s="94"/>
      <c r="I34" s="94"/>
      <c r="J34" s="94"/>
      <c r="K34" s="95"/>
    </row>
    <row r="35" spans="1:11" ht="51" customHeight="1" thickBot="1">
      <c r="A35" s="32">
        <v>21</v>
      </c>
      <c r="B35" s="21" t="s">
        <v>118</v>
      </c>
      <c r="C35" s="87" t="s">
        <v>119</v>
      </c>
      <c r="D35" s="88"/>
      <c r="E35" s="88"/>
      <c r="F35" s="88"/>
      <c r="G35" s="88"/>
      <c r="H35" s="88"/>
      <c r="I35" s="88"/>
      <c r="J35" s="88"/>
      <c r="K35" s="89"/>
    </row>
    <row r="36" spans="1:11" ht="38.25" customHeight="1" thickBot="1">
      <c r="A36" s="32">
        <v>22</v>
      </c>
      <c r="B36" s="19" t="s">
        <v>93</v>
      </c>
      <c r="C36" s="93" t="s">
        <v>120</v>
      </c>
      <c r="D36" s="94"/>
      <c r="E36" s="94"/>
      <c r="F36" s="94"/>
      <c r="G36" s="94"/>
      <c r="H36" s="94"/>
      <c r="I36" s="94"/>
      <c r="J36" s="94"/>
      <c r="K36" s="95"/>
    </row>
    <row r="37" spans="1:11" ht="51" customHeight="1" thickBot="1">
      <c r="A37" s="32">
        <v>23</v>
      </c>
      <c r="B37" s="1" t="s">
        <v>177</v>
      </c>
      <c r="C37" s="17" t="s">
        <v>121</v>
      </c>
      <c r="D37" s="17">
        <v>30821.5</v>
      </c>
      <c r="E37" s="17">
        <v>34013.5</v>
      </c>
      <c r="F37" s="17">
        <v>36865.3</v>
      </c>
      <c r="G37" s="17">
        <v>41087.3</v>
      </c>
      <c r="H37" s="17">
        <v>44465.8</v>
      </c>
      <c r="I37" s="17">
        <v>47023.5</v>
      </c>
      <c r="J37" s="17">
        <v>49402.4</v>
      </c>
      <c r="K37" s="17"/>
    </row>
    <row r="38" spans="1:11" ht="39.75" customHeight="1" thickBot="1">
      <c r="A38" s="32">
        <v>24</v>
      </c>
      <c r="B38" s="28" t="s">
        <v>184</v>
      </c>
      <c r="C38" s="18" t="s">
        <v>122</v>
      </c>
      <c r="D38" s="17">
        <v>47773.3</v>
      </c>
      <c r="E38" s="17">
        <v>52721</v>
      </c>
      <c r="F38" s="17">
        <v>57141.2</v>
      </c>
      <c r="G38" s="17">
        <v>63685.3</v>
      </c>
      <c r="H38" s="17">
        <v>68922</v>
      </c>
      <c r="I38" s="17">
        <v>72886.4</v>
      </c>
      <c r="J38" s="17">
        <v>76573.8</v>
      </c>
      <c r="K38" s="17"/>
    </row>
    <row r="39" spans="1:11" ht="38.25" customHeight="1" thickBot="1">
      <c r="A39" s="32">
        <v>25</v>
      </c>
      <c r="B39" s="1" t="s">
        <v>178</v>
      </c>
      <c r="C39" s="17" t="s">
        <v>123</v>
      </c>
      <c r="D39" s="17">
        <v>10.013</v>
      </c>
      <c r="E39" s="17">
        <v>11.05</v>
      </c>
      <c r="F39" s="17">
        <v>11.977</v>
      </c>
      <c r="G39" s="17">
        <v>13.348</v>
      </c>
      <c r="H39" s="17">
        <v>14.446</v>
      </c>
      <c r="I39" s="17">
        <v>15.277</v>
      </c>
      <c r="J39" s="17">
        <v>16.05</v>
      </c>
      <c r="K39" s="17"/>
    </row>
    <row r="40" spans="1:11" ht="48.75" customHeight="1" thickBot="1">
      <c r="A40" s="32">
        <v>26</v>
      </c>
      <c r="B40" s="1" t="s">
        <v>179</v>
      </c>
      <c r="C40" s="17" t="s">
        <v>122</v>
      </c>
      <c r="D40" s="17">
        <v>12620.5</v>
      </c>
      <c r="E40" s="17">
        <v>13927.5</v>
      </c>
      <c r="F40" s="17">
        <v>15095.2</v>
      </c>
      <c r="G40" s="17">
        <v>16824</v>
      </c>
      <c r="H40" s="17">
        <v>18207.4</v>
      </c>
      <c r="I40" s="17">
        <v>19254.7</v>
      </c>
      <c r="J40" s="17">
        <v>20228.8</v>
      </c>
      <c r="K40" s="17"/>
    </row>
    <row r="41" spans="1:11" ht="51.75" customHeight="1" thickBot="1">
      <c r="A41" s="32">
        <v>27</v>
      </c>
      <c r="B41" s="1" t="s">
        <v>180</v>
      </c>
      <c r="C41" s="17" t="s">
        <v>124</v>
      </c>
      <c r="D41" s="17">
        <v>60.633</v>
      </c>
      <c r="E41" s="17">
        <v>66.913</v>
      </c>
      <c r="F41" s="17">
        <v>72.523</v>
      </c>
      <c r="G41" s="17">
        <v>80.828</v>
      </c>
      <c r="H41" s="17">
        <v>87.475</v>
      </c>
      <c r="I41" s="17">
        <v>92.506</v>
      </c>
      <c r="J41" s="17">
        <v>97.186</v>
      </c>
      <c r="K41" s="17"/>
    </row>
    <row r="42" spans="1:11" ht="48.75" customHeight="1" thickBot="1">
      <c r="A42" s="32">
        <v>28</v>
      </c>
      <c r="B42" s="1" t="s">
        <v>181</v>
      </c>
      <c r="C42" s="17" t="s">
        <v>122</v>
      </c>
      <c r="D42" s="17">
        <v>1122.3</v>
      </c>
      <c r="E42" s="17">
        <v>1238.6</v>
      </c>
      <c r="F42" s="17">
        <v>1342.4</v>
      </c>
      <c r="G42" s="17">
        <v>1496.1</v>
      </c>
      <c r="H42" s="17">
        <v>1619.1</v>
      </c>
      <c r="I42" s="17">
        <v>1712.3</v>
      </c>
      <c r="J42" s="17">
        <v>1798.9</v>
      </c>
      <c r="K42" s="17"/>
    </row>
    <row r="43" spans="1:11" ht="38.25" customHeight="1" thickBot="1">
      <c r="A43" s="32">
        <v>29</v>
      </c>
      <c r="B43" s="29" t="s">
        <v>107</v>
      </c>
      <c r="C43" s="93" t="s">
        <v>125</v>
      </c>
      <c r="D43" s="94"/>
      <c r="E43" s="94"/>
      <c r="F43" s="94"/>
      <c r="G43" s="94"/>
      <c r="H43" s="94"/>
      <c r="I43" s="94"/>
      <c r="J43" s="94"/>
      <c r="K43" s="95"/>
    </row>
    <row r="44" spans="1:11" ht="79.5" customHeight="1" thickBot="1">
      <c r="A44" s="32">
        <v>30</v>
      </c>
      <c r="B44" s="19" t="s">
        <v>126</v>
      </c>
      <c r="C44" s="19" t="s">
        <v>127</v>
      </c>
      <c r="D44" s="19">
        <v>720</v>
      </c>
      <c r="E44" s="19">
        <v>720</v>
      </c>
      <c r="F44" s="19">
        <v>720</v>
      </c>
      <c r="G44" s="19">
        <v>720</v>
      </c>
      <c r="H44" s="19">
        <v>720</v>
      </c>
      <c r="I44" s="19">
        <v>720</v>
      </c>
      <c r="J44" s="19">
        <v>720</v>
      </c>
      <c r="K44" s="19" t="s">
        <v>128</v>
      </c>
    </row>
    <row r="45" spans="1:11" ht="67.5" customHeight="1" thickBot="1">
      <c r="A45" s="32">
        <v>31</v>
      </c>
      <c r="B45" s="19" t="s">
        <v>129</v>
      </c>
      <c r="C45" s="19" t="s">
        <v>130</v>
      </c>
      <c r="D45" s="19">
        <v>0.23</v>
      </c>
      <c r="E45" s="19">
        <v>0.23</v>
      </c>
      <c r="F45" s="19">
        <v>0.23</v>
      </c>
      <c r="G45" s="19">
        <v>0.23</v>
      </c>
      <c r="H45" s="19">
        <v>0.23</v>
      </c>
      <c r="I45" s="19">
        <v>0.23</v>
      </c>
      <c r="J45" s="19">
        <v>0.23</v>
      </c>
      <c r="K45" s="19" t="s">
        <v>128</v>
      </c>
    </row>
    <row r="46" spans="1:11" ht="72" customHeight="1" thickBot="1">
      <c r="A46" s="32">
        <v>32</v>
      </c>
      <c r="B46" s="19" t="s">
        <v>131</v>
      </c>
      <c r="C46" s="19" t="s">
        <v>132</v>
      </c>
      <c r="D46" s="19">
        <v>55.32</v>
      </c>
      <c r="E46" s="19">
        <v>55.32</v>
      </c>
      <c r="F46" s="19">
        <v>55.32</v>
      </c>
      <c r="G46" s="19">
        <v>55.32</v>
      </c>
      <c r="H46" s="19">
        <v>55.32</v>
      </c>
      <c r="I46" s="19">
        <v>55.32</v>
      </c>
      <c r="J46" s="19">
        <v>55.32</v>
      </c>
      <c r="K46" s="19" t="s">
        <v>128</v>
      </c>
    </row>
    <row r="47" spans="1:11" ht="82.5" customHeight="1" thickBot="1">
      <c r="A47" s="32">
        <v>33</v>
      </c>
      <c r="B47" s="19" t="s">
        <v>133</v>
      </c>
      <c r="C47" s="19" t="s">
        <v>127</v>
      </c>
      <c r="D47" s="19">
        <v>131.93</v>
      </c>
      <c r="E47" s="19">
        <v>136.14</v>
      </c>
      <c r="F47" s="19">
        <v>136.14</v>
      </c>
      <c r="G47" s="19">
        <v>136.14</v>
      </c>
      <c r="H47" s="19">
        <v>136.14</v>
      </c>
      <c r="I47" s="19">
        <v>136.14</v>
      </c>
      <c r="J47" s="19">
        <v>136.14</v>
      </c>
      <c r="K47" s="19" t="s">
        <v>128</v>
      </c>
    </row>
    <row r="48" spans="1:11" ht="68.25" customHeight="1" thickBot="1">
      <c r="A48" s="32">
        <v>34</v>
      </c>
      <c r="B48" s="19" t="s">
        <v>134</v>
      </c>
      <c r="C48" s="19" t="s">
        <v>130</v>
      </c>
      <c r="D48" s="19">
        <v>0.025</v>
      </c>
      <c r="E48" s="19">
        <v>0.026</v>
      </c>
      <c r="F48" s="19">
        <v>0.03</v>
      </c>
      <c r="G48" s="19">
        <v>0.03</v>
      </c>
      <c r="H48" s="19">
        <v>0.03</v>
      </c>
      <c r="I48" s="19">
        <v>0.03</v>
      </c>
      <c r="J48" s="19">
        <v>0.03</v>
      </c>
      <c r="K48" s="19" t="s">
        <v>128</v>
      </c>
    </row>
    <row r="49" spans="1:11" ht="69.75" customHeight="1" thickBot="1">
      <c r="A49" s="32">
        <v>35</v>
      </c>
      <c r="B49" s="19" t="s">
        <v>135</v>
      </c>
      <c r="C49" s="19" t="s">
        <v>132</v>
      </c>
      <c r="D49" s="19">
        <v>1.18</v>
      </c>
      <c r="E49" s="19">
        <v>1.28</v>
      </c>
      <c r="F49" s="19">
        <v>1.38</v>
      </c>
      <c r="G49" s="19">
        <v>1.38</v>
      </c>
      <c r="H49" s="19">
        <v>1.38</v>
      </c>
      <c r="I49" s="19">
        <v>1.38</v>
      </c>
      <c r="J49" s="19">
        <v>1.38</v>
      </c>
      <c r="K49" s="19" t="s">
        <v>128</v>
      </c>
    </row>
    <row r="50" spans="1:11" ht="25.5" customHeight="1" thickBot="1">
      <c r="A50" s="32">
        <v>36</v>
      </c>
      <c r="B50" s="93" t="s">
        <v>136</v>
      </c>
      <c r="C50" s="94"/>
      <c r="D50" s="94"/>
      <c r="E50" s="94"/>
      <c r="F50" s="94"/>
      <c r="G50" s="94"/>
      <c r="H50" s="94"/>
      <c r="I50" s="94"/>
      <c r="J50" s="94"/>
      <c r="K50" s="95"/>
    </row>
    <row r="51" spans="1:11" ht="25.5" customHeight="1" thickBot="1">
      <c r="A51" s="32">
        <v>37</v>
      </c>
      <c r="B51" s="19" t="s">
        <v>105</v>
      </c>
      <c r="C51" s="93" t="s">
        <v>137</v>
      </c>
      <c r="D51" s="94"/>
      <c r="E51" s="94"/>
      <c r="F51" s="94"/>
      <c r="G51" s="94"/>
      <c r="H51" s="94"/>
      <c r="I51" s="94"/>
      <c r="J51" s="94"/>
      <c r="K51" s="95"/>
    </row>
    <row r="52" spans="1:11" ht="15.75" thickBot="1">
      <c r="A52" s="32">
        <v>38</v>
      </c>
      <c r="B52" s="19" t="s">
        <v>93</v>
      </c>
      <c r="C52" s="93" t="s">
        <v>138</v>
      </c>
      <c r="D52" s="94"/>
      <c r="E52" s="94"/>
      <c r="F52" s="94"/>
      <c r="G52" s="94"/>
      <c r="H52" s="94"/>
      <c r="I52" s="94"/>
      <c r="J52" s="94"/>
      <c r="K52" s="95"/>
    </row>
    <row r="53" spans="1:11" ht="54" customHeight="1" thickBot="1">
      <c r="A53" s="32">
        <v>39</v>
      </c>
      <c r="B53" s="19" t="s">
        <v>139</v>
      </c>
      <c r="C53" s="19" t="s">
        <v>96</v>
      </c>
      <c r="D53" s="19">
        <v>53</v>
      </c>
      <c r="E53" s="19">
        <v>59</v>
      </c>
      <c r="F53" s="19">
        <v>65</v>
      </c>
      <c r="G53" s="19">
        <v>71</v>
      </c>
      <c r="H53" s="19">
        <v>78</v>
      </c>
      <c r="I53" s="19">
        <v>84</v>
      </c>
      <c r="J53" s="19">
        <v>90</v>
      </c>
      <c r="K53" s="20"/>
    </row>
    <row r="54" spans="1:11" ht="60.75" customHeight="1" thickBot="1">
      <c r="A54" s="32">
        <v>40</v>
      </c>
      <c r="B54" s="19" t="s">
        <v>140</v>
      </c>
      <c r="C54" s="19" t="s">
        <v>96</v>
      </c>
      <c r="D54" s="19">
        <v>50</v>
      </c>
      <c r="E54" s="19">
        <v>58</v>
      </c>
      <c r="F54" s="19">
        <v>60</v>
      </c>
      <c r="G54" s="19">
        <v>63</v>
      </c>
      <c r="H54" s="19">
        <v>65</v>
      </c>
      <c r="I54" s="19">
        <v>68</v>
      </c>
      <c r="J54" s="19">
        <v>70</v>
      </c>
      <c r="K54" s="20"/>
    </row>
    <row r="55" spans="1:11" ht="21" customHeight="1" thickBot="1">
      <c r="A55" s="32">
        <v>41</v>
      </c>
      <c r="B55" s="19" t="s">
        <v>107</v>
      </c>
      <c r="C55" s="90" t="s">
        <v>141</v>
      </c>
      <c r="D55" s="91"/>
      <c r="E55" s="91"/>
      <c r="F55" s="91"/>
      <c r="G55" s="91"/>
      <c r="H55" s="91"/>
      <c r="I55" s="91"/>
      <c r="J55" s="91"/>
      <c r="K55" s="92"/>
    </row>
    <row r="56" spans="1:11" ht="99.75" customHeight="1" thickBot="1">
      <c r="A56" s="32">
        <v>42</v>
      </c>
      <c r="B56" s="19" t="s">
        <v>142</v>
      </c>
      <c r="C56" s="19" t="s">
        <v>96</v>
      </c>
      <c r="D56" s="19">
        <v>3.9</v>
      </c>
      <c r="E56" s="19">
        <v>4.3</v>
      </c>
      <c r="F56" s="19">
        <v>4.6</v>
      </c>
      <c r="G56" s="19">
        <v>4.9</v>
      </c>
      <c r="H56" s="19">
        <v>5.2</v>
      </c>
      <c r="I56" s="19">
        <v>5.5</v>
      </c>
      <c r="J56" s="19">
        <v>6</v>
      </c>
      <c r="K56" s="19"/>
    </row>
    <row r="57" spans="1:11" ht="15.75" thickBot="1">
      <c r="A57" s="32">
        <v>43</v>
      </c>
      <c r="B57" s="93" t="s">
        <v>143</v>
      </c>
      <c r="C57" s="94"/>
      <c r="D57" s="94"/>
      <c r="E57" s="94"/>
      <c r="F57" s="94"/>
      <c r="G57" s="94"/>
      <c r="H57" s="94"/>
      <c r="I57" s="94"/>
      <c r="J57" s="94"/>
      <c r="K57" s="95"/>
    </row>
    <row r="58" spans="1:11" ht="25.5" customHeight="1" thickBot="1">
      <c r="A58" s="32">
        <v>44</v>
      </c>
      <c r="B58" s="19" t="s">
        <v>105</v>
      </c>
      <c r="C58" s="90" t="s">
        <v>144</v>
      </c>
      <c r="D58" s="91"/>
      <c r="E58" s="91"/>
      <c r="F58" s="91"/>
      <c r="G58" s="91"/>
      <c r="H58" s="91"/>
      <c r="I58" s="91"/>
      <c r="J58" s="91"/>
      <c r="K58" s="92"/>
    </row>
    <row r="59" spans="1:11" ht="25.5" customHeight="1" thickBot="1">
      <c r="A59" s="32">
        <v>45</v>
      </c>
      <c r="B59" s="19" t="s">
        <v>93</v>
      </c>
      <c r="C59" s="90" t="s">
        <v>145</v>
      </c>
      <c r="D59" s="91"/>
      <c r="E59" s="91"/>
      <c r="F59" s="91"/>
      <c r="G59" s="91"/>
      <c r="H59" s="91"/>
      <c r="I59" s="91"/>
      <c r="J59" s="91"/>
      <c r="K59" s="92"/>
    </row>
    <row r="60" spans="1:11" ht="59.25" customHeight="1" thickBot="1">
      <c r="A60" s="32">
        <v>46</v>
      </c>
      <c r="B60" s="30" t="s">
        <v>185</v>
      </c>
      <c r="C60" s="31" t="s">
        <v>146</v>
      </c>
      <c r="D60" s="31">
        <v>130.293</v>
      </c>
      <c r="E60" s="31">
        <v>130.293</v>
      </c>
      <c r="F60" s="31">
        <v>130.293</v>
      </c>
      <c r="G60" s="31">
        <v>130.293</v>
      </c>
      <c r="H60" s="31">
        <v>130.293</v>
      </c>
      <c r="I60" s="31">
        <v>130.293</v>
      </c>
      <c r="J60" s="31">
        <v>130.293</v>
      </c>
      <c r="K60" s="27"/>
    </row>
    <row r="61" spans="1:11" ht="128.25" thickBot="1">
      <c r="A61" s="32">
        <v>47</v>
      </c>
      <c r="B61" s="19" t="s">
        <v>147</v>
      </c>
      <c r="C61" s="19" t="s">
        <v>96</v>
      </c>
      <c r="D61" s="19">
        <v>53</v>
      </c>
      <c r="E61" s="19">
        <v>53</v>
      </c>
      <c r="F61" s="19">
        <v>41.6</v>
      </c>
      <c r="G61" s="19">
        <v>38.53</v>
      </c>
      <c r="H61" s="19">
        <v>35.46</v>
      </c>
      <c r="I61" s="19">
        <v>32.39</v>
      </c>
      <c r="J61" s="19">
        <v>29.32</v>
      </c>
      <c r="K61" s="19" t="s">
        <v>148</v>
      </c>
    </row>
    <row r="62" spans="1:11" ht="138.75" customHeight="1" thickBot="1">
      <c r="A62" s="32">
        <v>48</v>
      </c>
      <c r="B62" s="19" t="s">
        <v>149</v>
      </c>
      <c r="C62" s="19" t="s">
        <v>96</v>
      </c>
      <c r="D62" s="19">
        <v>0.4</v>
      </c>
      <c r="E62" s="19">
        <v>0.3</v>
      </c>
      <c r="F62" s="19">
        <v>0.3</v>
      </c>
      <c r="G62" s="19">
        <v>0.3</v>
      </c>
      <c r="H62" s="19">
        <v>0.3</v>
      </c>
      <c r="I62" s="19">
        <v>0.2</v>
      </c>
      <c r="J62" s="19">
        <v>0.2</v>
      </c>
      <c r="K62" s="19" t="s">
        <v>148</v>
      </c>
    </row>
    <row r="63" spans="1:11" ht="25.5" customHeight="1" thickBot="1">
      <c r="A63" s="32">
        <v>49</v>
      </c>
      <c r="B63" s="93" t="s">
        <v>150</v>
      </c>
      <c r="C63" s="94"/>
      <c r="D63" s="94"/>
      <c r="E63" s="94"/>
      <c r="F63" s="94"/>
      <c r="G63" s="94"/>
      <c r="H63" s="94"/>
      <c r="I63" s="94"/>
      <c r="J63" s="94"/>
      <c r="K63" s="95"/>
    </row>
    <row r="64" spans="1:11" ht="25.5" customHeight="1" thickBot="1">
      <c r="A64" s="32">
        <v>50</v>
      </c>
      <c r="B64" s="19" t="s">
        <v>105</v>
      </c>
      <c r="C64" s="93" t="s">
        <v>151</v>
      </c>
      <c r="D64" s="94"/>
      <c r="E64" s="94"/>
      <c r="F64" s="94"/>
      <c r="G64" s="94"/>
      <c r="H64" s="94"/>
      <c r="I64" s="94"/>
      <c r="J64" s="94"/>
      <c r="K64" s="95"/>
    </row>
    <row r="65" spans="1:11" ht="25.5" customHeight="1" thickBot="1">
      <c r="A65" s="32">
        <v>51</v>
      </c>
      <c r="B65" s="19" t="s">
        <v>93</v>
      </c>
      <c r="C65" s="93" t="s">
        <v>152</v>
      </c>
      <c r="D65" s="94"/>
      <c r="E65" s="94"/>
      <c r="F65" s="94"/>
      <c r="G65" s="94"/>
      <c r="H65" s="94"/>
      <c r="I65" s="94"/>
      <c r="J65" s="94"/>
      <c r="K65" s="95"/>
    </row>
    <row r="66" spans="1:11" ht="65.25" customHeight="1" thickBot="1">
      <c r="A66" s="32">
        <v>52</v>
      </c>
      <c r="B66" s="17" t="s">
        <v>153</v>
      </c>
      <c r="C66" s="22" t="s">
        <v>96</v>
      </c>
      <c r="D66" s="22">
        <v>80</v>
      </c>
      <c r="E66" s="22">
        <v>85</v>
      </c>
      <c r="F66" s="22">
        <v>100</v>
      </c>
      <c r="G66" s="22">
        <v>100</v>
      </c>
      <c r="H66" s="22">
        <v>100</v>
      </c>
      <c r="I66" s="22">
        <v>100</v>
      </c>
      <c r="J66" s="22">
        <v>100</v>
      </c>
      <c r="K66" s="17" t="s">
        <v>154</v>
      </c>
    </row>
    <row r="67" spans="1:11" ht="95.25" customHeight="1" thickBot="1">
      <c r="A67" s="32">
        <v>53</v>
      </c>
      <c r="B67" s="23" t="s">
        <v>155</v>
      </c>
      <c r="C67" s="24" t="s">
        <v>96</v>
      </c>
      <c r="D67" s="24">
        <v>70</v>
      </c>
      <c r="E67" s="24">
        <v>75</v>
      </c>
      <c r="F67" s="24">
        <v>80</v>
      </c>
      <c r="G67" s="24">
        <v>80</v>
      </c>
      <c r="H67" s="24">
        <v>80</v>
      </c>
      <c r="I67" s="24">
        <v>80</v>
      </c>
      <c r="J67" s="25">
        <v>80</v>
      </c>
      <c r="K67" s="19" t="s">
        <v>154</v>
      </c>
    </row>
    <row r="68" spans="1:11" ht="15.75" thickBot="1">
      <c r="A68" s="32">
        <v>54</v>
      </c>
      <c r="B68" s="19" t="s">
        <v>107</v>
      </c>
      <c r="C68" s="111" t="s">
        <v>156</v>
      </c>
      <c r="D68" s="112"/>
      <c r="E68" s="112"/>
      <c r="F68" s="112"/>
      <c r="G68" s="112"/>
      <c r="H68" s="112"/>
      <c r="I68" s="112"/>
      <c r="J68" s="112"/>
      <c r="K68" s="92"/>
    </row>
    <row r="69" spans="1:11" ht="90" thickBot="1">
      <c r="A69" s="32">
        <v>55</v>
      </c>
      <c r="B69" s="19" t="s">
        <v>157</v>
      </c>
      <c r="C69" s="19" t="s">
        <v>96</v>
      </c>
      <c r="D69" s="19">
        <v>100</v>
      </c>
      <c r="E69" s="19">
        <v>100</v>
      </c>
      <c r="F69" s="19">
        <v>100</v>
      </c>
      <c r="G69" s="19">
        <v>100</v>
      </c>
      <c r="H69" s="19">
        <v>100</v>
      </c>
      <c r="I69" s="19">
        <v>100</v>
      </c>
      <c r="J69" s="19">
        <v>100</v>
      </c>
      <c r="K69" s="19" t="s">
        <v>154</v>
      </c>
    </row>
    <row r="70" spans="1:11" ht="66.75" customHeight="1" thickBot="1">
      <c r="A70" s="32">
        <v>56</v>
      </c>
      <c r="B70" s="19" t="s">
        <v>158</v>
      </c>
      <c r="C70" s="19" t="s">
        <v>96</v>
      </c>
      <c r="D70" s="19">
        <v>87.6</v>
      </c>
      <c r="E70" s="19">
        <v>87.6</v>
      </c>
      <c r="F70" s="19">
        <v>100</v>
      </c>
      <c r="G70" s="19">
        <v>100</v>
      </c>
      <c r="H70" s="19">
        <v>100</v>
      </c>
      <c r="I70" s="19">
        <v>100</v>
      </c>
      <c r="J70" s="19">
        <v>100</v>
      </c>
      <c r="K70" s="19" t="s">
        <v>154</v>
      </c>
    </row>
    <row r="71" spans="1:11" ht="15.75" thickBot="1">
      <c r="A71" s="32">
        <v>57</v>
      </c>
      <c r="B71" s="19" t="s">
        <v>159</v>
      </c>
      <c r="C71" s="93" t="s">
        <v>160</v>
      </c>
      <c r="D71" s="94"/>
      <c r="E71" s="94"/>
      <c r="F71" s="94"/>
      <c r="G71" s="94"/>
      <c r="H71" s="94"/>
      <c r="I71" s="94"/>
      <c r="J71" s="94"/>
      <c r="K71" s="95"/>
    </row>
    <row r="72" spans="1:11" ht="60.75" customHeight="1" thickBot="1">
      <c r="A72" s="32">
        <v>58</v>
      </c>
      <c r="B72" s="26" t="s">
        <v>182</v>
      </c>
      <c r="C72" s="17" t="s">
        <v>161</v>
      </c>
      <c r="D72" s="17">
        <v>20.7</v>
      </c>
      <c r="E72" s="17">
        <v>20.8</v>
      </c>
      <c r="F72" s="17">
        <v>21.2</v>
      </c>
      <c r="G72" s="17">
        <v>21.8</v>
      </c>
      <c r="H72" s="17">
        <v>22.6</v>
      </c>
      <c r="I72" s="17">
        <v>23.2</v>
      </c>
      <c r="J72" s="17">
        <v>23.3</v>
      </c>
      <c r="K72" s="17" t="s">
        <v>148</v>
      </c>
    </row>
    <row r="73" spans="1:11" ht="17.25" customHeight="1" thickBot="1">
      <c r="A73" s="32">
        <v>59</v>
      </c>
      <c r="B73" s="93" t="s">
        <v>162</v>
      </c>
      <c r="C73" s="94"/>
      <c r="D73" s="94"/>
      <c r="E73" s="94"/>
      <c r="F73" s="94"/>
      <c r="G73" s="94"/>
      <c r="H73" s="94"/>
      <c r="I73" s="94"/>
      <c r="J73" s="94"/>
      <c r="K73" s="95"/>
    </row>
    <row r="74" spans="1:11" ht="25.5" customHeight="1" thickBot="1">
      <c r="A74" s="32">
        <v>60</v>
      </c>
      <c r="B74" s="19" t="s">
        <v>105</v>
      </c>
      <c r="C74" s="93" t="s">
        <v>163</v>
      </c>
      <c r="D74" s="94"/>
      <c r="E74" s="94"/>
      <c r="F74" s="94"/>
      <c r="G74" s="94"/>
      <c r="H74" s="94"/>
      <c r="I74" s="94"/>
      <c r="J74" s="94"/>
      <c r="K74" s="95"/>
    </row>
    <row r="75" spans="1:11" ht="25.5" customHeight="1" thickBot="1">
      <c r="A75" s="32">
        <v>61</v>
      </c>
      <c r="B75" s="19" t="s">
        <v>93</v>
      </c>
      <c r="C75" s="93" t="s">
        <v>164</v>
      </c>
      <c r="D75" s="94"/>
      <c r="E75" s="94"/>
      <c r="F75" s="94"/>
      <c r="G75" s="94"/>
      <c r="H75" s="94"/>
      <c r="I75" s="94"/>
      <c r="J75" s="94"/>
      <c r="K75" s="95"/>
    </row>
    <row r="76" spans="1:11" ht="75.75" customHeight="1" thickBot="1">
      <c r="A76" s="32">
        <v>62</v>
      </c>
      <c r="B76" s="30" t="s">
        <v>183</v>
      </c>
      <c r="C76" s="22" t="s">
        <v>96</v>
      </c>
      <c r="D76" s="17">
        <v>80</v>
      </c>
      <c r="E76" s="17">
        <v>90</v>
      </c>
      <c r="F76" s="17">
        <v>100</v>
      </c>
      <c r="G76" s="17">
        <v>100</v>
      </c>
      <c r="H76" s="17">
        <v>100</v>
      </c>
      <c r="I76" s="17">
        <v>100</v>
      </c>
      <c r="J76" s="17">
        <v>100</v>
      </c>
      <c r="K76" s="17"/>
    </row>
    <row r="77" spans="1:11" ht="25.5" customHeight="1" thickBot="1">
      <c r="A77" s="32">
        <v>63</v>
      </c>
      <c r="B77" s="19" t="s">
        <v>107</v>
      </c>
      <c r="C77" s="93" t="s">
        <v>165</v>
      </c>
      <c r="D77" s="94"/>
      <c r="E77" s="94"/>
      <c r="F77" s="94"/>
      <c r="G77" s="94"/>
      <c r="H77" s="94"/>
      <c r="I77" s="94"/>
      <c r="J77" s="94"/>
      <c r="K77" s="95"/>
    </row>
    <row r="78" spans="1:11" ht="64.5" customHeight="1" thickBot="1">
      <c r="A78" s="32">
        <v>64</v>
      </c>
      <c r="B78" s="19" t="s">
        <v>166</v>
      </c>
      <c r="C78" s="19" t="s">
        <v>167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/>
    </row>
    <row r="79" spans="1:11" ht="250.5" customHeight="1" thickBot="1">
      <c r="A79" s="32">
        <v>65</v>
      </c>
      <c r="B79" s="19" t="s">
        <v>168</v>
      </c>
      <c r="C79" s="19" t="s">
        <v>96</v>
      </c>
      <c r="D79" s="19">
        <v>0</v>
      </c>
      <c r="E79" s="19">
        <v>0</v>
      </c>
      <c r="F79" s="19">
        <v>88.9</v>
      </c>
      <c r="G79" s="19">
        <v>88.9</v>
      </c>
      <c r="H79" s="19">
        <v>88.9</v>
      </c>
      <c r="I79" s="19">
        <v>88.9</v>
      </c>
      <c r="J79" s="19">
        <v>88.9</v>
      </c>
      <c r="K79" s="19" t="s">
        <v>148</v>
      </c>
    </row>
    <row r="80" ht="15.75">
      <c r="A80" s="16"/>
    </row>
    <row r="81" ht="15.75">
      <c r="A81" s="15"/>
    </row>
    <row r="82" ht="15.75">
      <c r="A82" s="15"/>
    </row>
    <row r="83" ht="15.75">
      <c r="A83" s="15"/>
    </row>
    <row r="84" ht="15.75">
      <c r="A84" s="15"/>
    </row>
    <row r="85" ht="15.75">
      <c r="A85" s="15"/>
    </row>
  </sheetData>
  <sheetProtection/>
  <mergeCells count="44">
    <mergeCell ref="C77:K77"/>
    <mergeCell ref="A1:K6"/>
    <mergeCell ref="A7:K9"/>
    <mergeCell ref="A10:A14"/>
    <mergeCell ref="B10:B14"/>
    <mergeCell ref="C10:C14"/>
    <mergeCell ref="D10:J12"/>
    <mergeCell ref="K10:K14"/>
    <mergeCell ref="D13:D14"/>
    <mergeCell ref="C75:K75"/>
    <mergeCell ref="B73:K73"/>
    <mergeCell ref="C74:K74"/>
    <mergeCell ref="C68:K68"/>
    <mergeCell ref="C71:K71"/>
    <mergeCell ref="B63:K63"/>
    <mergeCell ref="C64:K64"/>
    <mergeCell ref="C65:K65"/>
    <mergeCell ref="C51:K51"/>
    <mergeCell ref="C52:K52"/>
    <mergeCell ref="C55:K55"/>
    <mergeCell ref="B57:K57"/>
    <mergeCell ref="C58:K58"/>
    <mergeCell ref="C59:K59"/>
    <mergeCell ref="C43:K43"/>
    <mergeCell ref="B50:K50"/>
    <mergeCell ref="B34:K34"/>
    <mergeCell ref="C35:K35"/>
    <mergeCell ref="C36:K36"/>
    <mergeCell ref="B30:K30"/>
    <mergeCell ref="C31:K31"/>
    <mergeCell ref="C32:K32"/>
    <mergeCell ref="B24:K24"/>
    <mergeCell ref="C25:K25"/>
    <mergeCell ref="C26:K26"/>
    <mergeCell ref="C22:K22"/>
    <mergeCell ref="B16:K16"/>
    <mergeCell ref="C17:K17"/>
    <mergeCell ref="C18:K18"/>
    <mergeCell ref="E13:E14"/>
    <mergeCell ref="F13:F14"/>
    <mergeCell ref="G13:G14"/>
    <mergeCell ref="H13:H14"/>
    <mergeCell ref="I13:I14"/>
    <mergeCell ref="J13:J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Makarov</cp:lastModifiedBy>
  <cp:lastPrinted>2019-12-25T05:25:15Z</cp:lastPrinted>
  <dcterms:created xsi:type="dcterms:W3CDTF">2017-02-24T11:17:21Z</dcterms:created>
  <dcterms:modified xsi:type="dcterms:W3CDTF">2019-12-27T05:57:38Z</dcterms:modified>
  <cp:category/>
  <cp:version/>
  <cp:contentType/>
  <cp:contentStatus/>
</cp:coreProperties>
</file>