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65"/>
  </bookViews>
  <sheets>
    <sheet name="Программа " sheetId="1" r:id="rId1"/>
    <sheet name="Лист2" sheetId="4" r:id="rId2"/>
  </sheets>
  <definedNames>
    <definedName name="_xlnm.Print_Area" localSheetId="0">'Программа '!$A$1:$K$1052</definedName>
  </definedNames>
  <calcPr calcId="124519"/>
</workbook>
</file>

<file path=xl/calcChain.xml><?xml version="1.0" encoding="utf-8"?>
<calcChain xmlns="http://schemas.openxmlformats.org/spreadsheetml/2006/main">
  <c r="D899" i="1"/>
  <c r="D975"/>
  <c r="D898"/>
  <c r="D584"/>
  <c r="D578" s="1"/>
  <c r="D667"/>
  <c r="D662"/>
  <c r="D312"/>
  <c r="D606"/>
  <c r="D677"/>
  <c r="D63"/>
  <c r="D1026"/>
  <c r="D1011"/>
  <c r="D1006"/>
  <c r="D991"/>
  <c r="D941"/>
  <c r="D467"/>
  <c r="D473"/>
  <c r="D463" s="1"/>
  <c r="D276"/>
  <c r="D596"/>
  <c r="D465"/>
  <c r="D628"/>
  <c r="D470" l="1"/>
  <c r="D1046"/>
  <c r="D524"/>
  <c r="D239"/>
  <c r="D176"/>
  <c r="D1025"/>
  <c r="D549"/>
  <c r="D552"/>
  <c r="D1041"/>
  <c r="D956"/>
  <c r="D848"/>
  <c r="D844"/>
  <c r="D532"/>
  <c r="D396"/>
  <c r="D153"/>
  <c r="D113"/>
  <c r="E899"/>
  <c r="E759"/>
  <c r="E797"/>
  <c r="E800"/>
  <c r="E837"/>
  <c r="E682"/>
  <c r="D317"/>
  <c r="D946"/>
  <c r="D696"/>
  <c r="E696"/>
  <c r="D701" l="1"/>
  <c r="D687"/>
  <c r="D717"/>
  <c r="D747"/>
  <c r="D347"/>
  <c r="D171"/>
  <c r="D174"/>
  <c r="D976"/>
  <c r="C1046"/>
  <c r="C1043"/>
  <c r="D1043"/>
  <c r="D800"/>
  <c r="D835"/>
  <c r="D846"/>
  <c r="D282"/>
  <c r="D90"/>
  <c r="J94"/>
  <c r="I94" s="1"/>
  <c r="H94" s="1"/>
  <c r="G94" s="1"/>
  <c r="F94" s="1"/>
  <c r="E94" s="1"/>
  <c r="D94" s="1"/>
  <c r="C94" s="1"/>
  <c r="J93"/>
  <c r="I93" s="1"/>
  <c r="H93" s="1"/>
  <c r="G93" s="1"/>
  <c r="F93" s="1"/>
  <c r="E93" s="1"/>
  <c r="C93" s="1"/>
  <c r="J92"/>
  <c r="I92" s="1"/>
  <c r="H92" s="1"/>
  <c r="G92" s="1"/>
  <c r="F92" s="1"/>
  <c r="E92" s="1"/>
  <c r="D92" s="1"/>
  <c r="C92" s="1"/>
  <c r="I91"/>
  <c r="H91" s="1"/>
  <c r="G91" s="1"/>
  <c r="F91" s="1"/>
  <c r="E91" s="1"/>
  <c r="D91" s="1"/>
  <c r="C91" s="1"/>
  <c r="J91"/>
  <c r="J90"/>
  <c r="I90" s="1"/>
  <c r="H90" s="1"/>
  <c r="G90" s="1"/>
  <c r="F90" s="1"/>
  <c r="E90" s="1"/>
  <c r="C90" s="1"/>
  <c r="D830"/>
  <c r="D88"/>
  <c r="D863"/>
  <c r="G277"/>
  <c r="G19"/>
  <c r="G899"/>
  <c r="G455"/>
  <c r="G450"/>
  <c r="G271"/>
  <c r="G244"/>
  <c r="G250"/>
  <c r="G257"/>
  <c r="G246"/>
  <c r="G166"/>
  <c r="G169"/>
  <c r="G171"/>
  <c r="F239"/>
  <c r="E239"/>
  <c r="G239"/>
  <c r="G236" s="1"/>
  <c r="F236"/>
  <c r="F347"/>
  <c r="D143"/>
  <c r="D140" s="1"/>
  <c r="D103"/>
  <c r="D108"/>
  <c r="D98"/>
  <c r="D557"/>
  <c r="I841"/>
  <c r="H841" s="1"/>
  <c r="G841" s="1"/>
  <c r="F841" s="1"/>
  <c r="E841" s="1"/>
  <c r="D841" s="1"/>
  <c r="J841"/>
  <c r="J842"/>
  <c r="I842" s="1"/>
  <c r="H842" s="1"/>
  <c r="G842" s="1"/>
  <c r="F842" s="1"/>
  <c r="E842" s="1"/>
  <c r="I843"/>
  <c r="H843" s="1"/>
  <c r="G843" s="1"/>
  <c r="F843" s="1"/>
  <c r="E843" s="1"/>
  <c r="D843" s="1"/>
  <c r="C843" s="1"/>
  <c r="J843"/>
  <c r="J844"/>
  <c r="I844" s="1"/>
  <c r="H844" s="1"/>
  <c r="G844" s="1"/>
  <c r="F844" s="1"/>
  <c r="E844" s="1"/>
  <c r="C844" s="1"/>
  <c r="I849"/>
  <c r="H849" s="1"/>
  <c r="G849" s="1"/>
  <c r="F849" s="1"/>
  <c r="E849" s="1"/>
  <c r="D849" s="1"/>
  <c r="J849"/>
  <c r="D110"/>
  <c r="D270"/>
  <c r="J338"/>
  <c r="I338" s="1"/>
  <c r="H338" s="1"/>
  <c r="G338" s="1"/>
  <c r="F338" s="1"/>
  <c r="E338" s="1"/>
  <c r="D338" s="1"/>
  <c r="C338" s="1"/>
  <c r="J339"/>
  <c r="I339" s="1"/>
  <c r="H339" s="1"/>
  <c r="G339" s="1"/>
  <c r="F339" s="1"/>
  <c r="E339" s="1"/>
  <c r="J340"/>
  <c r="I340" s="1"/>
  <c r="H340" s="1"/>
  <c r="G340" s="1"/>
  <c r="F340" s="1"/>
  <c r="E340" s="1"/>
  <c r="D340" s="1"/>
  <c r="C340" s="1"/>
  <c r="J341"/>
  <c r="I341" s="1"/>
  <c r="H341" s="1"/>
  <c r="G341" s="1"/>
  <c r="F341" s="1"/>
  <c r="E341" s="1"/>
  <c r="C341" s="1"/>
  <c r="J342"/>
  <c r="I342" s="1"/>
  <c r="H342" s="1"/>
  <c r="G342" s="1"/>
  <c r="F342" s="1"/>
  <c r="E342" s="1"/>
  <c r="D342" s="1"/>
  <c r="C342" s="1"/>
  <c r="J343"/>
  <c r="I343" s="1"/>
  <c r="H343" s="1"/>
  <c r="G343" s="1"/>
  <c r="F343" s="1"/>
  <c r="E343" s="1"/>
  <c r="D343" s="1"/>
  <c r="C343" s="1"/>
  <c r="J329"/>
  <c r="I329" s="1"/>
  <c r="H329" s="1"/>
  <c r="G329" s="1"/>
  <c r="F329" s="1"/>
  <c r="E329" s="1"/>
  <c r="J330"/>
  <c r="I330" s="1"/>
  <c r="H330" s="1"/>
  <c r="G330" s="1"/>
  <c r="F330" s="1"/>
  <c r="E330" s="1"/>
  <c r="D330" s="1"/>
  <c r="C330" s="1"/>
  <c r="J331"/>
  <c r="I331" s="1"/>
  <c r="H331" s="1"/>
  <c r="G331" s="1"/>
  <c r="F331" s="1"/>
  <c r="E331" s="1"/>
  <c r="C331" s="1"/>
  <c r="J332"/>
  <c r="I332" s="1"/>
  <c r="H332" s="1"/>
  <c r="G332" s="1"/>
  <c r="F332" s="1"/>
  <c r="E332" s="1"/>
  <c r="C332" s="1"/>
  <c r="J333"/>
  <c r="I333" s="1"/>
  <c r="H333" s="1"/>
  <c r="G333" s="1"/>
  <c r="F333" s="1"/>
  <c r="E333" s="1"/>
  <c r="D333" s="1"/>
  <c r="C333" s="1"/>
  <c r="J334"/>
  <c r="I334" s="1"/>
  <c r="H334" s="1"/>
  <c r="G334" s="1"/>
  <c r="F334" s="1"/>
  <c r="E334" s="1"/>
  <c r="J335"/>
  <c r="I335" s="1"/>
  <c r="H335" s="1"/>
  <c r="G335" s="1"/>
  <c r="F335" s="1"/>
  <c r="E335" s="1"/>
  <c r="D335" s="1"/>
  <c r="C335" s="1"/>
  <c r="J336"/>
  <c r="I336" s="1"/>
  <c r="H336" s="1"/>
  <c r="G336" s="1"/>
  <c r="F336" s="1"/>
  <c r="E336" s="1"/>
  <c r="C336" s="1"/>
  <c r="J337"/>
  <c r="I337" s="1"/>
  <c r="H337" s="1"/>
  <c r="G337" s="1"/>
  <c r="F337" s="1"/>
  <c r="E337" s="1"/>
  <c r="D337" s="1"/>
  <c r="C337" s="1"/>
  <c r="J319"/>
  <c r="I319" s="1"/>
  <c r="H319" s="1"/>
  <c r="G319" s="1"/>
  <c r="F319" s="1"/>
  <c r="E319" s="1"/>
  <c r="J320"/>
  <c r="I320" s="1"/>
  <c r="H320" s="1"/>
  <c r="G320" s="1"/>
  <c r="F320" s="1"/>
  <c r="E320" s="1"/>
  <c r="D320" s="1"/>
  <c r="C320" s="1"/>
  <c r="J321"/>
  <c r="I321" s="1"/>
  <c r="H321" s="1"/>
  <c r="G321" s="1"/>
  <c r="F321" s="1"/>
  <c r="E321" s="1"/>
  <c r="C321" s="1"/>
  <c r="J322"/>
  <c r="I322" s="1"/>
  <c r="H322" s="1"/>
  <c r="G322" s="1"/>
  <c r="F322" s="1"/>
  <c r="E322" s="1"/>
  <c r="D322" s="1"/>
  <c r="C322" s="1"/>
  <c r="J323"/>
  <c r="I323" s="1"/>
  <c r="H323" s="1"/>
  <c r="G323" s="1"/>
  <c r="F323" s="1"/>
  <c r="E323" s="1"/>
  <c r="D323" s="1"/>
  <c r="C323" s="1"/>
  <c r="J324"/>
  <c r="I324" s="1"/>
  <c r="H324" s="1"/>
  <c r="G324" s="1"/>
  <c r="F324" s="1"/>
  <c r="E324" s="1"/>
  <c r="J325"/>
  <c r="I325" s="1"/>
  <c r="H325" s="1"/>
  <c r="G325" s="1"/>
  <c r="F325" s="1"/>
  <c r="E325" s="1"/>
  <c r="D325" s="1"/>
  <c r="J326"/>
  <c r="I326" s="1"/>
  <c r="H326" s="1"/>
  <c r="G326" s="1"/>
  <c r="F326" s="1"/>
  <c r="E326" s="1"/>
  <c r="C326" s="1"/>
  <c r="J327"/>
  <c r="I327" s="1"/>
  <c r="H327" s="1"/>
  <c r="G327" s="1"/>
  <c r="F327" s="1"/>
  <c r="E327" s="1"/>
  <c r="C327" s="1"/>
  <c r="J328"/>
  <c r="I328" s="1"/>
  <c r="H328" s="1"/>
  <c r="G328" s="1"/>
  <c r="F328" s="1"/>
  <c r="E328" s="1"/>
  <c r="D328" s="1"/>
  <c r="C328" s="1"/>
  <c r="D842" l="1"/>
  <c r="C842" s="1"/>
  <c r="D339"/>
  <c r="D319"/>
  <c r="C319" s="1"/>
  <c r="C339"/>
  <c r="D334"/>
  <c r="C334" s="1"/>
  <c r="D329"/>
  <c r="C329" s="1"/>
  <c r="C325"/>
  <c r="D324"/>
  <c r="C324" s="1"/>
  <c r="D672"/>
  <c r="D682"/>
  <c r="J836"/>
  <c r="I836" s="1"/>
  <c r="H836" s="1"/>
  <c r="G836" s="1"/>
  <c r="F836" s="1"/>
  <c r="E836" s="1"/>
  <c r="D836" s="1"/>
  <c r="J837"/>
  <c r="I837" s="1"/>
  <c r="H837" s="1"/>
  <c r="G837" s="1"/>
  <c r="F837" s="1"/>
  <c r="J838"/>
  <c r="I838" s="1"/>
  <c r="H838" s="1"/>
  <c r="G838" s="1"/>
  <c r="F838" s="1"/>
  <c r="E838" s="1"/>
  <c r="D838" s="1"/>
  <c r="J839"/>
  <c r="I839" s="1"/>
  <c r="H839" s="1"/>
  <c r="G839" s="1"/>
  <c r="F839" s="1"/>
  <c r="E839" s="1"/>
  <c r="D839" s="1"/>
  <c r="C839" s="1"/>
  <c r="I840"/>
  <c r="H840" s="1"/>
  <c r="G840" s="1"/>
  <c r="F840" s="1"/>
  <c r="C840" s="1"/>
  <c r="J840"/>
  <c r="C841"/>
  <c r="D966"/>
  <c r="D858"/>
  <c r="D853" s="1"/>
  <c r="C838" l="1"/>
  <c r="D837"/>
  <c r="C837" s="1"/>
  <c r="J831" l="1"/>
  <c r="I831" s="1"/>
  <c r="H831" s="1"/>
  <c r="G831" s="1"/>
  <c r="F831" s="1"/>
  <c r="E831" s="1"/>
  <c r="D831" s="1"/>
  <c r="C831" s="1"/>
  <c r="J832"/>
  <c r="I832" s="1"/>
  <c r="H832" s="1"/>
  <c r="G832" s="1"/>
  <c r="F832" s="1"/>
  <c r="E832" s="1"/>
  <c r="J833"/>
  <c r="I833" s="1"/>
  <c r="H833" s="1"/>
  <c r="G833" s="1"/>
  <c r="F833" s="1"/>
  <c r="E833" s="1"/>
  <c r="D833" s="1"/>
  <c r="C833" s="1"/>
  <c r="J834"/>
  <c r="I834" s="1"/>
  <c r="H834" s="1"/>
  <c r="G834" s="1"/>
  <c r="F834" s="1"/>
  <c r="E834" s="1"/>
  <c r="D834" s="1"/>
  <c r="C834" s="1"/>
  <c r="J835"/>
  <c r="I835" s="1"/>
  <c r="H835" s="1"/>
  <c r="G835" s="1"/>
  <c r="F835" s="1"/>
  <c r="E835" s="1"/>
  <c r="C835" s="1"/>
  <c r="C836"/>
  <c r="D961"/>
  <c r="J967"/>
  <c r="I967" s="1"/>
  <c r="H967" s="1"/>
  <c r="G967" s="1"/>
  <c r="F967" s="1"/>
  <c r="E967" s="1"/>
  <c r="D967" s="1"/>
  <c r="J968"/>
  <c r="I968" s="1"/>
  <c r="H968" s="1"/>
  <c r="G968" s="1"/>
  <c r="F968" s="1"/>
  <c r="E968" s="1"/>
  <c r="J969"/>
  <c r="I969" s="1"/>
  <c r="H969" s="1"/>
  <c r="G969" s="1"/>
  <c r="F969" s="1"/>
  <c r="E969" s="1"/>
  <c r="D969" s="1"/>
  <c r="C969" s="1"/>
  <c r="J970"/>
  <c r="I970" s="1"/>
  <c r="H970" s="1"/>
  <c r="G970" s="1"/>
  <c r="F970" s="1"/>
  <c r="E970" s="1"/>
  <c r="D970" s="1"/>
  <c r="C970" s="1"/>
  <c r="I971"/>
  <c r="H971" s="1"/>
  <c r="G971" s="1"/>
  <c r="F971" s="1"/>
  <c r="E971" s="1"/>
  <c r="C971" s="1"/>
  <c r="J971"/>
  <c r="J972"/>
  <c r="I972" s="1"/>
  <c r="H972" s="1"/>
  <c r="G972" s="1"/>
  <c r="F972" s="1"/>
  <c r="E972" s="1"/>
  <c r="D972" s="1"/>
  <c r="C972" s="1"/>
  <c r="J859"/>
  <c r="I859" s="1"/>
  <c r="H859" s="1"/>
  <c r="G859" s="1"/>
  <c r="F859" s="1"/>
  <c r="E859" s="1"/>
  <c r="D859" s="1"/>
  <c r="J860"/>
  <c r="I860" s="1"/>
  <c r="H860" s="1"/>
  <c r="G860" s="1"/>
  <c r="F860" s="1"/>
  <c r="E860" s="1"/>
  <c r="J861"/>
  <c r="I861" s="1"/>
  <c r="H861" s="1"/>
  <c r="G861" s="1"/>
  <c r="F861" s="1"/>
  <c r="E861" s="1"/>
  <c r="D861" s="1"/>
  <c r="J862"/>
  <c r="I862" s="1"/>
  <c r="H862" s="1"/>
  <c r="G862" s="1"/>
  <c r="F862" s="1"/>
  <c r="E862" s="1"/>
  <c r="D862" s="1"/>
  <c r="C862" s="1"/>
  <c r="J863"/>
  <c r="I863" s="1"/>
  <c r="H863" s="1"/>
  <c r="G863" s="1"/>
  <c r="F863" s="1"/>
  <c r="E863" s="1"/>
  <c r="C863" s="1"/>
  <c r="J864"/>
  <c r="I864" s="1"/>
  <c r="H864" s="1"/>
  <c r="G864" s="1"/>
  <c r="F864" s="1"/>
  <c r="E864" s="1"/>
  <c r="D864" s="1"/>
  <c r="C864" s="1"/>
  <c r="D297"/>
  <c r="D287"/>
  <c r="D279"/>
  <c r="C312"/>
  <c r="D309"/>
  <c r="C309" s="1"/>
  <c r="J1037"/>
  <c r="I1037" s="1"/>
  <c r="H1037" s="1"/>
  <c r="G1037" s="1"/>
  <c r="F1037" s="1"/>
  <c r="E1037" s="1"/>
  <c r="D1037" s="1"/>
  <c r="J1038"/>
  <c r="I1038" s="1"/>
  <c r="H1038" s="1"/>
  <c r="G1038" s="1"/>
  <c r="F1038" s="1"/>
  <c r="E1038" s="1"/>
  <c r="J1039"/>
  <c r="I1039" s="1"/>
  <c r="H1039" s="1"/>
  <c r="G1039" s="1"/>
  <c r="F1039" s="1"/>
  <c r="E1039" s="1"/>
  <c r="D1039" s="1"/>
  <c r="J1040"/>
  <c r="I1040" s="1"/>
  <c r="H1040" s="1"/>
  <c r="G1040" s="1"/>
  <c r="F1040" s="1"/>
  <c r="E1040" s="1"/>
  <c r="D1040" s="1"/>
  <c r="C1040" s="1"/>
  <c r="J1041"/>
  <c r="I1041" s="1"/>
  <c r="H1041" s="1"/>
  <c r="G1041" s="1"/>
  <c r="F1041" s="1"/>
  <c r="E1041" s="1"/>
  <c r="C1041" s="1"/>
  <c r="J1047"/>
  <c r="I1047" s="1"/>
  <c r="H1047" s="1"/>
  <c r="G1047" s="1"/>
  <c r="F1047" s="1"/>
  <c r="E1047" s="1"/>
  <c r="D1047" s="1"/>
  <c r="C1047" s="1"/>
  <c r="D996"/>
  <c r="D199"/>
  <c r="C701"/>
  <c r="D699"/>
  <c r="C699" s="1"/>
  <c r="J826"/>
  <c r="I826" s="1"/>
  <c r="H826" s="1"/>
  <c r="G826" s="1"/>
  <c r="F826" s="1"/>
  <c r="E826" s="1"/>
  <c r="D826" s="1"/>
  <c r="J827"/>
  <c r="I827" s="1"/>
  <c r="H827" s="1"/>
  <c r="G827" s="1"/>
  <c r="F827" s="1"/>
  <c r="E827" s="1"/>
  <c r="J828"/>
  <c r="I828" s="1"/>
  <c r="H828" s="1"/>
  <c r="G828" s="1"/>
  <c r="F828" s="1"/>
  <c r="E828" s="1"/>
  <c r="D828" s="1"/>
  <c r="C828" s="1"/>
  <c r="J829"/>
  <c r="I829" s="1"/>
  <c r="H829" s="1"/>
  <c r="G829" s="1"/>
  <c r="F829" s="1"/>
  <c r="E829" s="1"/>
  <c r="D829" s="1"/>
  <c r="C829" s="1"/>
  <c r="J830"/>
  <c r="I830" s="1"/>
  <c r="H830" s="1"/>
  <c r="G830" s="1"/>
  <c r="F830" s="1"/>
  <c r="E830" s="1"/>
  <c r="C830" s="1"/>
  <c r="J84"/>
  <c r="I84" s="1"/>
  <c r="H84" s="1"/>
  <c r="G84" s="1"/>
  <c r="F84" s="1"/>
  <c r="E84" s="1"/>
  <c r="D84" s="1"/>
  <c r="J85"/>
  <c r="I85" s="1"/>
  <c r="H85" s="1"/>
  <c r="G85" s="1"/>
  <c r="F85" s="1"/>
  <c r="E85" s="1"/>
  <c r="J86"/>
  <c r="I86" s="1"/>
  <c r="H86" s="1"/>
  <c r="G86" s="1"/>
  <c r="F86" s="1"/>
  <c r="E86" s="1"/>
  <c r="D86" s="1"/>
  <c r="J87"/>
  <c r="I87" s="1"/>
  <c r="H87" s="1"/>
  <c r="G87" s="1"/>
  <c r="F87" s="1"/>
  <c r="E87" s="1"/>
  <c r="D87" s="1"/>
  <c r="C87" s="1"/>
  <c r="J88"/>
  <c r="I88" s="1"/>
  <c r="H88" s="1"/>
  <c r="G88" s="1"/>
  <c r="F88" s="1"/>
  <c r="E88" s="1"/>
  <c r="C88" s="1"/>
  <c r="J89"/>
  <c r="I89" s="1"/>
  <c r="H89" s="1"/>
  <c r="G89" s="1"/>
  <c r="F89" s="1"/>
  <c r="E89" s="1"/>
  <c r="D89" s="1"/>
  <c r="C89" s="1"/>
  <c r="D1016"/>
  <c r="D314"/>
  <c r="C317"/>
  <c r="C314" s="1"/>
  <c r="D115"/>
  <c r="C119"/>
  <c r="C117"/>
  <c r="C116"/>
  <c r="C118"/>
  <c r="D522"/>
  <c r="D595"/>
  <c r="D583" s="1"/>
  <c r="D13" s="1"/>
  <c r="J539"/>
  <c r="I539" s="1"/>
  <c r="H539" s="1"/>
  <c r="G539" s="1"/>
  <c r="F539" s="1"/>
  <c r="E539" s="1"/>
  <c r="J540"/>
  <c r="I540" s="1"/>
  <c r="H540" s="1"/>
  <c r="G540" s="1"/>
  <c r="F540" s="1"/>
  <c r="E540" s="1"/>
  <c r="D540" s="1"/>
  <c r="C540" s="1"/>
  <c r="J541"/>
  <c r="I541" s="1"/>
  <c r="H541" s="1"/>
  <c r="G541" s="1"/>
  <c r="F541" s="1"/>
  <c r="E541" s="1"/>
  <c r="D541" s="1"/>
  <c r="C541" s="1"/>
  <c r="J542"/>
  <c r="I542" s="1"/>
  <c r="H542" s="1"/>
  <c r="G542" s="1"/>
  <c r="F542" s="1"/>
  <c r="E542" s="1"/>
  <c r="J543"/>
  <c r="I543" s="1"/>
  <c r="H543" s="1"/>
  <c r="G543" s="1"/>
  <c r="F543" s="1"/>
  <c r="E543" s="1"/>
  <c r="D543" s="1"/>
  <c r="C543" s="1"/>
  <c r="D48"/>
  <c r="D391"/>
  <c r="D388" s="1"/>
  <c r="D393"/>
  <c r="C113"/>
  <c r="C110"/>
  <c r="C411"/>
  <c r="C406"/>
  <c r="C386"/>
  <c r="C747"/>
  <c r="D43" l="1"/>
  <c r="D31" s="1"/>
  <c r="D577"/>
  <c r="D539"/>
  <c r="C539" s="1"/>
  <c r="D832"/>
  <c r="C832" s="1"/>
  <c r="D968"/>
  <c r="C968" s="1"/>
  <c r="C861"/>
  <c r="D860"/>
  <c r="C860" s="1"/>
  <c r="C1039"/>
  <c r="D1038"/>
  <c r="C1038" s="1"/>
  <c r="D827"/>
  <c r="C827" s="1"/>
  <c r="C86"/>
  <c r="D85"/>
  <c r="C85" s="1"/>
  <c r="C115"/>
  <c r="C542"/>
  <c r="D359"/>
  <c r="D353" s="1"/>
  <c r="D350" s="1"/>
  <c r="C307"/>
  <c r="C302"/>
  <c r="C297"/>
  <c r="C292"/>
  <c r="C287"/>
  <c r="D284"/>
  <c r="C284" s="1"/>
  <c r="D294"/>
  <c r="C294" s="1"/>
  <c r="D299"/>
  <c r="C299" s="1"/>
  <c r="D304"/>
  <c r="C304" s="1"/>
  <c r="D289"/>
  <c r="C289" s="1"/>
  <c r="E930" l="1"/>
  <c r="E18" s="1"/>
  <c r="F930"/>
  <c r="F18" s="1"/>
  <c r="G930"/>
  <c r="H930"/>
  <c r="I930"/>
  <c r="J930"/>
  <c r="J667" l="1"/>
  <c r="I667"/>
  <c r="H667"/>
  <c r="G667"/>
  <c r="F667"/>
  <c r="E667"/>
  <c r="C696"/>
  <c r="E522"/>
  <c r="D189"/>
  <c r="E143"/>
  <c r="J80"/>
  <c r="I80" s="1"/>
  <c r="H80" s="1"/>
  <c r="G80" s="1"/>
  <c r="F80" s="1"/>
  <c r="E80" s="1"/>
  <c r="J82"/>
  <c r="I82" s="1"/>
  <c r="H82" s="1"/>
  <c r="G82" s="1"/>
  <c r="F82" s="1"/>
  <c r="E82" s="1"/>
  <c r="D82" s="1"/>
  <c r="J83"/>
  <c r="I83" s="1"/>
  <c r="H83" s="1"/>
  <c r="G83" s="1"/>
  <c r="F83" s="1"/>
  <c r="E83" s="1"/>
  <c r="C83" s="1"/>
  <c r="C84"/>
  <c r="J120"/>
  <c r="I120" s="1"/>
  <c r="H120" s="1"/>
  <c r="G120" s="1"/>
  <c r="F120" s="1"/>
  <c r="E120" s="1"/>
  <c r="D120" s="1"/>
  <c r="C120" s="1"/>
  <c r="J122"/>
  <c r="I122" s="1"/>
  <c r="H122" s="1"/>
  <c r="G122" s="1"/>
  <c r="F122" s="1"/>
  <c r="E122" s="1"/>
  <c r="D122" s="1"/>
  <c r="C122" s="1"/>
  <c r="J123"/>
  <c r="I123" s="1"/>
  <c r="H123" s="1"/>
  <c r="G123" s="1"/>
  <c r="F123" s="1"/>
  <c r="E123" s="1"/>
  <c r="D123" s="1"/>
  <c r="J124"/>
  <c r="I124" s="1"/>
  <c r="H124" s="1"/>
  <c r="G124" s="1"/>
  <c r="F124" s="1"/>
  <c r="E124" s="1"/>
  <c r="D124" s="1"/>
  <c r="C124" s="1"/>
  <c r="C125"/>
  <c r="J127"/>
  <c r="I127" s="1"/>
  <c r="H127" s="1"/>
  <c r="G127" s="1"/>
  <c r="F127" s="1"/>
  <c r="E127" s="1"/>
  <c r="D127" s="1"/>
  <c r="C127" s="1"/>
  <c r="J128"/>
  <c r="I128" s="1"/>
  <c r="H128" s="1"/>
  <c r="G128" s="1"/>
  <c r="F128" s="1"/>
  <c r="E128" s="1"/>
  <c r="D128" s="1"/>
  <c r="C128" s="1"/>
  <c r="J129"/>
  <c r="I129" s="1"/>
  <c r="H129" s="1"/>
  <c r="G129" s="1"/>
  <c r="F129" s="1"/>
  <c r="E129" s="1"/>
  <c r="D129" s="1"/>
  <c r="C129" s="1"/>
  <c r="J132"/>
  <c r="I132" s="1"/>
  <c r="H132" s="1"/>
  <c r="G132" s="1"/>
  <c r="F132" s="1"/>
  <c r="E132" s="1"/>
  <c r="D132" s="1"/>
  <c r="C132" s="1"/>
  <c r="J133"/>
  <c r="I133" s="1"/>
  <c r="H133" s="1"/>
  <c r="G133" s="1"/>
  <c r="F133" s="1"/>
  <c r="E133" s="1"/>
  <c r="D133" s="1"/>
  <c r="C133" s="1"/>
  <c r="J134"/>
  <c r="I134" s="1"/>
  <c r="H134" s="1"/>
  <c r="G134" s="1"/>
  <c r="F134" s="1"/>
  <c r="E134" s="1"/>
  <c r="D134" s="1"/>
  <c r="C134" s="1"/>
  <c r="C135"/>
  <c r="J137"/>
  <c r="I137" s="1"/>
  <c r="H137" s="1"/>
  <c r="G137" s="1"/>
  <c r="F137" s="1"/>
  <c r="E137" s="1"/>
  <c r="D137" s="1"/>
  <c r="C137" s="1"/>
  <c r="J138"/>
  <c r="I138" s="1"/>
  <c r="H138" s="1"/>
  <c r="G138" s="1"/>
  <c r="F138" s="1"/>
  <c r="E138" s="1"/>
  <c r="D138" s="1"/>
  <c r="C138" s="1"/>
  <c r="J139"/>
  <c r="I139" s="1"/>
  <c r="H139" s="1"/>
  <c r="G139" s="1"/>
  <c r="F139" s="1"/>
  <c r="E139" s="1"/>
  <c r="D139" s="1"/>
  <c r="C139" s="1"/>
  <c r="J226"/>
  <c r="I226" s="1"/>
  <c r="H226" s="1"/>
  <c r="G226" s="1"/>
  <c r="F226" s="1"/>
  <c r="E226" s="1"/>
  <c r="J228"/>
  <c r="I228" s="1"/>
  <c r="H228" s="1"/>
  <c r="G228" s="1"/>
  <c r="F228" s="1"/>
  <c r="E228" s="1"/>
  <c r="D228" s="1"/>
  <c r="J229"/>
  <c r="I229" s="1"/>
  <c r="H229" s="1"/>
  <c r="J230"/>
  <c r="I230" s="1"/>
  <c r="H230" s="1"/>
  <c r="G230" s="1"/>
  <c r="F230" s="1"/>
  <c r="E230" s="1"/>
  <c r="D230" s="1"/>
  <c r="C230" s="1"/>
  <c r="J231"/>
  <c r="I231" s="1"/>
  <c r="H231" s="1"/>
  <c r="G231" s="1"/>
  <c r="F231" s="1"/>
  <c r="E231" s="1"/>
  <c r="J233"/>
  <c r="I233" s="1"/>
  <c r="H233" s="1"/>
  <c r="G233" s="1"/>
  <c r="F233" s="1"/>
  <c r="E233" s="1"/>
  <c r="D233" s="1"/>
  <c r="J234"/>
  <c r="I234" s="1"/>
  <c r="H234" s="1"/>
  <c r="G234" s="1"/>
  <c r="F234" s="1"/>
  <c r="E234" s="1"/>
  <c r="C234" s="1"/>
  <c r="J235"/>
  <c r="I235" s="1"/>
  <c r="H235" s="1"/>
  <c r="G235" s="1"/>
  <c r="F235" s="1"/>
  <c r="E235" s="1"/>
  <c r="D235" s="1"/>
  <c r="C235" s="1"/>
  <c r="E373"/>
  <c r="F373"/>
  <c r="G371"/>
  <c r="H371"/>
  <c r="I371"/>
  <c r="C123" l="1"/>
  <c r="G229"/>
  <c r="F229" s="1"/>
  <c r="E229" s="1"/>
  <c r="C229" s="1"/>
  <c r="H189"/>
  <c r="E189"/>
  <c r="G189"/>
  <c r="I189"/>
  <c r="F189"/>
  <c r="D80"/>
  <c r="C80" s="1"/>
  <c r="C82"/>
  <c r="C233"/>
  <c r="D231"/>
  <c r="C231" s="1"/>
  <c r="D226"/>
  <c r="C226" s="1"/>
  <c r="C228"/>
  <c r="C373"/>
  <c r="D95" l="1"/>
  <c r="C463"/>
  <c r="J1049" l="1"/>
  <c r="I1049" s="1"/>
  <c r="H1049" s="1"/>
  <c r="G1049" s="1"/>
  <c r="F1049" s="1"/>
  <c r="E1049" s="1"/>
  <c r="D1049" s="1"/>
  <c r="C1049" s="1"/>
  <c r="J1034"/>
  <c r="I1034" s="1"/>
  <c r="H1034" s="1"/>
  <c r="G1034" s="1"/>
  <c r="F1034" s="1"/>
  <c r="E1034" s="1"/>
  <c r="D1034" s="1"/>
  <c r="C1034" s="1"/>
  <c r="J1029"/>
  <c r="I1029" s="1"/>
  <c r="H1029" s="1"/>
  <c r="G1029" s="1"/>
  <c r="F1029" s="1"/>
  <c r="E1029" s="1"/>
  <c r="D1029" s="1"/>
  <c r="C1029" s="1"/>
  <c r="J1024"/>
  <c r="I1024" s="1"/>
  <c r="H1024" s="1"/>
  <c r="G1024" s="1"/>
  <c r="F1024" s="1"/>
  <c r="E1024" s="1"/>
  <c r="J1019"/>
  <c r="I1019" s="1"/>
  <c r="H1019" s="1"/>
  <c r="G1019" s="1"/>
  <c r="F1019" s="1"/>
  <c r="E1019" s="1"/>
  <c r="D1019" s="1"/>
  <c r="C1019" s="1"/>
  <c r="J1014"/>
  <c r="I1014" s="1"/>
  <c r="H1014" s="1"/>
  <c r="G1014" s="1"/>
  <c r="F1014" s="1"/>
  <c r="E1014" s="1"/>
  <c r="D1014" s="1"/>
  <c r="C1014" s="1"/>
  <c r="J1009"/>
  <c r="I1009" s="1"/>
  <c r="H1009" s="1"/>
  <c r="G1009" s="1"/>
  <c r="F1009" s="1"/>
  <c r="E1009" s="1"/>
  <c r="D1009" s="1"/>
  <c r="C1009" s="1"/>
  <c r="J1004"/>
  <c r="I1004" s="1"/>
  <c r="H1004" s="1"/>
  <c r="G1004" s="1"/>
  <c r="F1004" s="1"/>
  <c r="E1004" s="1"/>
  <c r="D1004" s="1"/>
  <c r="C1004" s="1"/>
  <c r="J999"/>
  <c r="I999" s="1"/>
  <c r="H999" s="1"/>
  <c r="G999" s="1"/>
  <c r="F999" s="1"/>
  <c r="E999" s="1"/>
  <c r="D999" s="1"/>
  <c r="C999" s="1"/>
  <c r="J994"/>
  <c r="I994" s="1"/>
  <c r="H994" s="1"/>
  <c r="G994" s="1"/>
  <c r="F994" s="1"/>
  <c r="E994" s="1"/>
  <c r="D994" s="1"/>
  <c r="C994" s="1"/>
  <c r="J989"/>
  <c r="I989" s="1"/>
  <c r="H989" s="1"/>
  <c r="G989" s="1"/>
  <c r="F989" s="1"/>
  <c r="E989" s="1"/>
  <c r="D989" s="1"/>
  <c r="C989" s="1"/>
  <c r="J984"/>
  <c r="I984" s="1"/>
  <c r="H984" s="1"/>
  <c r="G984" s="1"/>
  <c r="F984" s="1"/>
  <c r="E984" s="1"/>
  <c r="D984" s="1"/>
  <c r="C984" s="1"/>
  <c r="J979"/>
  <c r="I979" s="1"/>
  <c r="H979" s="1"/>
  <c r="G979" s="1"/>
  <c r="F979" s="1"/>
  <c r="E979" s="1"/>
  <c r="D979" s="1"/>
  <c r="C979" s="1"/>
  <c r="J974"/>
  <c r="I974" s="1"/>
  <c r="H974" s="1"/>
  <c r="G974" s="1"/>
  <c r="F974" s="1"/>
  <c r="E974" s="1"/>
  <c r="D974" s="1"/>
  <c r="C974" s="1"/>
  <c r="J964"/>
  <c r="I964" s="1"/>
  <c r="H964" s="1"/>
  <c r="G964" s="1"/>
  <c r="F964" s="1"/>
  <c r="E964" s="1"/>
  <c r="D964" s="1"/>
  <c r="C964" s="1"/>
  <c r="J959"/>
  <c r="I959" s="1"/>
  <c r="H959" s="1"/>
  <c r="G959" s="1"/>
  <c r="F959" s="1"/>
  <c r="E959" s="1"/>
  <c r="D959" s="1"/>
  <c r="C959" s="1"/>
  <c r="J954"/>
  <c r="I954" s="1"/>
  <c r="H954" s="1"/>
  <c r="G954" s="1"/>
  <c r="F954" s="1"/>
  <c r="E954" s="1"/>
  <c r="D954" s="1"/>
  <c r="C954" s="1"/>
  <c r="J949"/>
  <c r="I949" s="1"/>
  <c r="H949" s="1"/>
  <c r="G949" s="1"/>
  <c r="F949" s="1"/>
  <c r="E949" s="1"/>
  <c r="D949" s="1"/>
  <c r="C949" s="1"/>
  <c r="J944"/>
  <c r="I944" s="1"/>
  <c r="H944" s="1"/>
  <c r="G944" s="1"/>
  <c r="F944" s="1"/>
  <c r="E944" s="1"/>
  <c r="D944" s="1"/>
  <c r="C944" s="1"/>
  <c r="J939"/>
  <c r="I939" s="1"/>
  <c r="H939" s="1"/>
  <c r="G939" s="1"/>
  <c r="F939" s="1"/>
  <c r="E939" s="1"/>
  <c r="D939" s="1"/>
  <c r="C939" s="1"/>
  <c r="J934"/>
  <c r="I934" s="1"/>
  <c r="H934" s="1"/>
  <c r="G934" s="1"/>
  <c r="F934" s="1"/>
  <c r="E934" s="1"/>
  <c r="J929"/>
  <c r="I929" s="1"/>
  <c r="H929" s="1"/>
  <c r="G929" s="1"/>
  <c r="F929" s="1"/>
  <c r="E929" s="1"/>
  <c r="D929" s="1"/>
  <c r="C929" s="1"/>
  <c r="J923"/>
  <c r="I923" s="1"/>
  <c r="H923" s="1"/>
  <c r="G923" s="1"/>
  <c r="F923" s="1"/>
  <c r="E923" s="1"/>
  <c r="D923" s="1"/>
  <c r="C923" s="1"/>
  <c r="J917"/>
  <c r="J912"/>
  <c r="I912" s="1"/>
  <c r="H912" s="1"/>
  <c r="G912" s="1"/>
  <c r="F912" s="1"/>
  <c r="E912" s="1"/>
  <c r="D912" s="1"/>
  <c r="C912" s="1"/>
  <c r="J907"/>
  <c r="I907" s="1"/>
  <c r="H907" s="1"/>
  <c r="G907" s="1"/>
  <c r="F907" s="1"/>
  <c r="E907" s="1"/>
  <c r="D907" s="1"/>
  <c r="C907" s="1"/>
  <c r="J902"/>
  <c r="I902" s="1"/>
  <c r="H902" s="1"/>
  <c r="G902" s="1"/>
  <c r="F902" s="1"/>
  <c r="E902" s="1"/>
  <c r="D902" s="1"/>
  <c r="C902" s="1"/>
  <c r="J897"/>
  <c r="I897" s="1"/>
  <c r="H897" s="1"/>
  <c r="G897" s="1"/>
  <c r="F897" s="1"/>
  <c r="E897" s="1"/>
  <c r="D897" s="1"/>
  <c r="C897" s="1"/>
  <c r="J892"/>
  <c r="I892" s="1"/>
  <c r="H892" s="1"/>
  <c r="G892" s="1"/>
  <c r="F892" s="1"/>
  <c r="E892" s="1"/>
  <c r="D892" s="1"/>
  <c r="C892" s="1"/>
  <c r="J887"/>
  <c r="I887" s="1"/>
  <c r="H887" s="1"/>
  <c r="G887" s="1"/>
  <c r="F887" s="1"/>
  <c r="E887" s="1"/>
  <c r="D887" s="1"/>
  <c r="C887" s="1"/>
  <c r="J881"/>
  <c r="I881" s="1"/>
  <c r="H881" s="1"/>
  <c r="G881" s="1"/>
  <c r="F881" s="1"/>
  <c r="E881" s="1"/>
  <c r="D881" s="1"/>
  <c r="C881" s="1"/>
  <c r="J875"/>
  <c r="I875" s="1"/>
  <c r="H875" s="1"/>
  <c r="G875" s="1"/>
  <c r="F875" s="1"/>
  <c r="E875" s="1"/>
  <c r="D875" s="1"/>
  <c r="C875" s="1"/>
  <c r="J871"/>
  <c r="I871" s="1"/>
  <c r="H871" s="1"/>
  <c r="G871" s="1"/>
  <c r="F871" s="1"/>
  <c r="E871" s="1"/>
  <c r="D871" s="1"/>
  <c r="C871" s="1"/>
  <c r="J866"/>
  <c r="I866" s="1"/>
  <c r="H866" s="1"/>
  <c r="G866" s="1"/>
  <c r="F866" s="1"/>
  <c r="E866" s="1"/>
  <c r="D866" s="1"/>
  <c r="C866" s="1"/>
  <c r="J856"/>
  <c r="I856" s="1"/>
  <c r="H856" s="1"/>
  <c r="G856" s="1"/>
  <c r="F856" s="1"/>
  <c r="E856" s="1"/>
  <c r="D856" s="1"/>
  <c r="C856" s="1"/>
  <c r="J851"/>
  <c r="I851" s="1"/>
  <c r="H851" s="1"/>
  <c r="G851" s="1"/>
  <c r="F851" s="1"/>
  <c r="E851" s="1"/>
  <c r="D851" s="1"/>
  <c r="C851" s="1"/>
  <c r="J823"/>
  <c r="I823" s="1"/>
  <c r="H823" s="1"/>
  <c r="G823" s="1"/>
  <c r="F823" s="1"/>
  <c r="E823" s="1"/>
  <c r="D823" s="1"/>
  <c r="C823" s="1"/>
  <c r="J818"/>
  <c r="I818" s="1"/>
  <c r="H818" s="1"/>
  <c r="G818" s="1"/>
  <c r="F818" s="1"/>
  <c r="E818" s="1"/>
  <c r="D818" s="1"/>
  <c r="C818" s="1"/>
  <c r="J813"/>
  <c r="I813" s="1"/>
  <c r="H813" s="1"/>
  <c r="G813" s="1"/>
  <c r="F813" s="1"/>
  <c r="E813" s="1"/>
  <c r="D813" s="1"/>
  <c r="C813" s="1"/>
  <c r="J808"/>
  <c r="I808" s="1"/>
  <c r="H808" s="1"/>
  <c r="G808" s="1"/>
  <c r="F808" s="1"/>
  <c r="E808" s="1"/>
  <c r="D808" s="1"/>
  <c r="C808" s="1"/>
  <c r="J803"/>
  <c r="I803" s="1"/>
  <c r="H803" s="1"/>
  <c r="G803" s="1"/>
  <c r="F803" s="1"/>
  <c r="E803" s="1"/>
  <c r="D803" s="1"/>
  <c r="C803" s="1"/>
  <c r="J798"/>
  <c r="I798" s="1"/>
  <c r="H798" s="1"/>
  <c r="G798" s="1"/>
  <c r="F798" s="1"/>
  <c r="E798" s="1"/>
  <c r="D798" s="1"/>
  <c r="J793"/>
  <c r="I793" s="1"/>
  <c r="H793" s="1"/>
  <c r="G793" s="1"/>
  <c r="F793" s="1"/>
  <c r="E793" s="1"/>
  <c r="D793" s="1"/>
  <c r="C793" s="1"/>
  <c r="J788"/>
  <c r="I788" s="1"/>
  <c r="H788" s="1"/>
  <c r="G788" s="1"/>
  <c r="F788" s="1"/>
  <c r="E788" s="1"/>
  <c r="D788" s="1"/>
  <c r="C788" s="1"/>
  <c r="J783"/>
  <c r="I783" s="1"/>
  <c r="H783" s="1"/>
  <c r="G783" s="1"/>
  <c r="F783" s="1"/>
  <c r="E783" s="1"/>
  <c r="D783" s="1"/>
  <c r="C783" s="1"/>
  <c r="J778"/>
  <c r="I778" s="1"/>
  <c r="H778" s="1"/>
  <c r="G778" s="1"/>
  <c r="F778" s="1"/>
  <c r="E778" s="1"/>
  <c r="D778" s="1"/>
  <c r="C778" s="1"/>
  <c r="J773"/>
  <c r="I773" s="1"/>
  <c r="H773" s="1"/>
  <c r="G773" s="1"/>
  <c r="F773" s="1"/>
  <c r="E773" s="1"/>
  <c r="D773" s="1"/>
  <c r="C773" s="1"/>
  <c r="J740"/>
  <c r="I740" s="1"/>
  <c r="H740" s="1"/>
  <c r="G740" s="1"/>
  <c r="F740" s="1"/>
  <c r="E740" s="1"/>
  <c r="D740" s="1"/>
  <c r="C740" s="1"/>
  <c r="J735"/>
  <c r="I735" s="1"/>
  <c r="H735" s="1"/>
  <c r="G735" s="1"/>
  <c r="F735" s="1"/>
  <c r="E735" s="1"/>
  <c r="D735" s="1"/>
  <c r="C735" s="1"/>
  <c r="J730"/>
  <c r="I730" s="1"/>
  <c r="H730" s="1"/>
  <c r="G730" s="1"/>
  <c r="F730" s="1"/>
  <c r="E730" s="1"/>
  <c r="D730" s="1"/>
  <c r="C730" s="1"/>
  <c r="J725"/>
  <c r="I725" s="1"/>
  <c r="H725" s="1"/>
  <c r="G725" s="1"/>
  <c r="F725" s="1"/>
  <c r="E725" s="1"/>
  <c r="D725" s="1"/>
  <c r="C725" s="1"/>
  <c r="J720"/>
  <c r="I720" s="1"/>
  <c r="H720" s="1"/>
  <c r="G720" s="1"/>
  <c r="F720" s="1"/>
  <c r="E720" s="1"/>
  <c r="D720" s="1"/>
  <c r="C720" s="1"/>
  <c r="J715"/>
  <c r="I715" s="1"/>
  <c r="H715" s="1"/>
  <c r="G715" s="1"/>
  <c r="F715" s="1"/>
  <c r="E715" s="1"/>
  <c r="D715" s="1"/>
  <c r="J710"/>
  <c r="I710" s="1"/>
  <c r="H710" s="1"/>
  <c r="G710" s="1"/>
  <c r="F710" s="1"/>
  <c r="E710" s="1"/>
  <c r="D710" s="1"/>
  <c r="C710" s="1"/>
  <c r="J705"/>
  <c r="I705" s="1"/>
  <c r="H705" s="1"/>
  <c r="G705" s="1"/>
  <c r="F705" s="1"/>
  <c r="E705" s="1"/>
  <c r="D705" s="1"/>
  <c r="C705" s="1"/>
  <c r="J690"/>
  <c r="I690" s="1"/>
  <c r="H690" s="1"/>
  <c r="G690" s="1"/>
  <c r="F690" s="1"/>
  <c r="E690" s="1"/>
  <c r="D690" s="1"/>
  <c r="C690" s="1"/>
  <c r="J685"/>
  <c r="I685" s="1"/>
  <c r="J680"/>
  <c r="J675"/>
  <c r="I675" s="1"/>
  <c r="H675" s="1"/>
  <c r="J670"/>
  <c r="I670" s="1"/>
  <c r="H670" s="1"/>
  <c r="G670" s="1"/>
  <c r="F670" s="1"/>
  <c r="E670" s="1"/>
  <c r="J665"/>
  <c r="I665" s="1"/>
  <c r="H665" s="1"/>
  <c r="G665" s="1"/>
  <c r="F665" s="1"/>
  <c r="E665" s="1"/>
  <c r="D665" s="1"/>
  <c r="C665" s="1"/>
  <c r="J660"/>
  <c r="I660" s="1"/>
  <c r="H660" s="1"/>
  <c r="G660" s="1"/>
  <c r="F660" s="1"/>
  <c r="E660" s="1"/>
  <c r="D660" s="1"/>
  <c r="C660" s="1"/>
  <c r="J654"/>
  <c r="I654" s="1"/>
  <c r="H654" s="1"/>
  <c r="G654" s="1"/>
  <c r="F654" s="1"/>
  <c r="E654" s="1"/>
  <c r="D654" s="1"/>
  <c r="C654" s="1"/>
  <c r="J649"/>
  <c r="I649" s="1"/>
  <c r="H649" s="1"/>
  <c r="G649" s="1"/>
  <c r="F649" s="1"/>
  <c r="E649" s="1"/>
  <c r="D649" s="1"/>
  <c r="C649" s="1"/>
  <c r="J644"/>
  <c r="I644" s="1"/>
  <c r="H644" s="1"/>
  <c r="G644" s="1"/>
  <c r="F644" s="1"/>
  <c r="E644" s="1"/>
  <c r="D644" s="1"/>
  <c r="J639"/>
  <c r="I639" s="1"/>
  <c r="H639" s="1"/>
  <c r="G639" s="1"/>
  <c r="F639" s="1"/>
  <c r="E639" s="1"/>
  <c r="D639" s="1"/>
  <c r="C639" s="1"/>
  <c r="J634"/>
  <c r="I634" s="1"/>
  <c r="H634" s="1"/>
  <c r="G634" s="1"/>
  <c r="F634" s="1"/>
  <c r="E634" s="1"/>
  <c r="D634" s="1"/>
  <c r="C634" s="1"/>
  <c r="J624"/>
  <c r="I624" s="1"/>
  <c r="H624" s="1"/>
  <c r="G624" s="1"/>
  <c r="F624" s="1"/>
  <c r="E624" s="1"/>
  <c r="D624" s="1"/>
  <c r="J619"/>
  <c r="I619" s="1"/>
  <c r="H619" s="1"/>
  <c r="G619" s="1"/>
  <c r="F619" s="1"/>
  <c r="E619" s="1"/>
  <c r="D619" s="1"/>
  <c r="C619" s="1"/>
  <c r="J614"/>
  <c r="I614" s="1"/>
  <c r="H614" s="1"/>
  <c r="G614" s="1"/>
  <c r="F614" s="1"/>
  <c r="E614" s="1"/>
  <c r="D614" s="1"/>
  <c r="C614" s="1"/>
  <c r="J609"/>
  <c r="I609" s="1"/>
  <c r="H609" s="1"/>
  <c r="G609" s="1"/>
  <c r="F609" s="1"/>
  <c r="E609" s="1"/>
  <c r="D609" s="1"/>
  <c r="C609" s="1"/>
  <c r="J604"/>
  <c r="I604" s="1"/>
  <c r="H604" s="1"/>
  <c r="G604" s="1"/>
  <c r="F604" s="1"/>
  <c r="E604" s="1"/>
  <c r="D604" s="1"/>
  <c r="C604" s="1"/>
  <c r="J599"/>
  <c r="I599" s="1"/>
  <c r="H599" s="1"/>
  <c r="G599" s="1"/>
  <c r="F599" s="1"/>
  <c r="E599" s="1"/>
  <c r="D599" s="1"/>
  <c r="J594"/>
  <c r="I594" s="1"/>
  <c r="H594" s="1"/>
  <c r="G594" s="1"/>
  <c r="F594" s="1"/>
  <c r="E594" s="1"/>
  <c r="D594" s="1"/>
  <c r="C594" s="1"/>
  <c r="J588"/>
  <c r="I588" s="1"/>
  <c r="H588" s="1"/>
  <c r="G588" s="1"/>
  <c r="F588" s="1"/>
  <c r="E588" s="1"/>
  <c r="D588" s="1"/>
  <c r="C588" s="1"/>
  <c r="J582"/>
  <c r="I582" s="1"/>
  <c r="H582" s="1"/>
  <c r="G582" s="1"/>
  <c r="F582" s="1"/>
  <c r="E582" s="1"/>
  <c r="D582" s="1"/>
  <c r="C582" s="1"/>
  <c r="J576"/>
  <c r="I576" s="1"/>
  <c r="H576" s="1"/>
  <c r="G576" s="1"/>
  <c r="F576" s="1"/>
  <c r="E576" s="1"/>
  <c r="D576" s="1"/>
  <c r="C576" s="1"/>
  <c r="I383"/>
  <c r="G391"/>
  <c r="G408"/>
  <c r="G403"/>
  <c r="H383"/>
  <c r="H391"/>
  <c r="I391"/>
  <c r="H403"/>
  <c r="I403"/>
  <c r="C644" l="1"/>
  <c r="C798"/>
  <c r="G388"/>
  <c r="C391"/>
  <c r="C599"/>
  <c r="C403"/>
  <c r="C624"/>
  <c r="D623"/>
  <c r="G675"/>
  <c r="H685"/>
  <c r="G685" s="1"/>
  <c r="F685" s="1"/>
  <c r="E685" s="1"/>
  <c r="D670"/>
  <c r="C670" s="1"/>
  <c r="I680"/>
  <c r="D1024"/>
  <c r="C1024" s="1"/>
  <c r="D934"/>
  <c r="C934" s="1"/>
  <c r="C715"/>
  <c r="I917"/>
  <c r="J877"/>
  <c r="I877" s="1"/>
  <c r="H877" s="1"/>
  <c r="G877" s="1"/>
  <c r="F877" s="1"/>
  <c r="E877" s="1"/>
  <c r="D877" s="1"/>
  <c r="C877" s="1"/>
  <c r="J876"/>
  <c r="I876" s="1"/>
  <c r="H876" s="1"/>
  <c r="G876" s="1"/>
  <c r="F876" s="1"/>
  <c r="E876" s="1"/>
  <c r="D876" s="1"/>
  <c r="C876" s="1"/>
  <c r="J874"/>
  <c r="I874" s="1"/>
  <c r="H874" s="1"/>
  <c r="G874" s="1"/>
  <c r="F874" s="1"/>
  <c r="E874" s="1"/>
  <c r="D874" s="1"/>
  <c r="C874" s="1"/>
  <c r="J872"/>
  <c r="I872" s="1"/>
  <c r="H872" s="1"/>
  <c r="G872" s="1"/>
  <c r="F872" s="1"/>
  <c r="E872" s="1"/>
  <c r="D872" s="1"/>
  <c r="C872" s="1"/>
  <c r="J873"/>
  <c r="I873" s="1"/>
  <c r="H873" s="1"/>
  <c r="G873" s="1"/>
  <c r="F873" s="1"/>
  <c r="E873" s="1"/>
  <c r="J878"/>
  <c r="I878" s="1"/>
  <c r="H878" s="1"/>
  <c r="G878" s="1"/>
  <c r="F878" s="1"/>
  <c r="E878" s="1"/>
  <c r="D878" s="1"/>
  <c r="C878" s="1"/>
  <c r="J870"/>
  <c r="I870" s="1"/>
  <c r="H870" s="1"/>
  <c r="G870" s="1"/>
  <c r="F870" s="1"/>
  <c r="E870" s="1"/>
  <c r="J663"/>
  <c r="I663" s="1"/>
  <c r="H663" s="1"/>
  <c r="G663" s="1"/>
  <c r="F663" s="1"/>
  <c r="E663" s="1"/>
  <c r="D663" s="1"/>
  <c r="C663" s="1"/>
  <c r="J661"/>
  <c r="I661" s="1"/>
  <c r="H661" s="1"/>
  <c r="G661" s="1"/>
  <c r="F661" s="1"/>
  <c r="E661" s="1"/>
  <c r="J695"/>
  <c r="C692"/>
  <c r="J691"/>
  <c r="I691" s="1"/>
  <c r="H691" s="1"/>
  <c r="J657"/>
  <c r="I657" s="1"/>
  <c r="H657" s="1"/>
  <c r="G657" s="1"/>
  <c r="F657" s="1"/>
  <c r="E657" s="1"/>
  <c r="D657" s="1"/>
  <c r="C657" s="1"/>
  <c r="J656"/>
  <c r="C656" s="1"/>
  <c r="J655"/>
  <c r="I655" s="1"/>
  <c r="J653"/>
  <c r="J652"/>
  <c r="I652" s="1"/>
  <c r="H652" s="1"/>
  <c r="G652" s="1"/>
  <c r="F652" s="1"/>
  <c r="E652" s="1"/>
  <c r="D652" s="1"/>
  <c r="C652" s="1"/>
  <c r="J651"/>
  <c r="I651" s="1"/>
  <c r="H651" s="1"/>
  <c r="G651" s="1"/>
  <c r="F651" s="1"/>
  <c r="E651" s="1"/>
  <c r="D651" s="1"/>
  <c r="C651" s="1"/>
  <c r="J650"/>
  <c r="I650" s="1"/>
  <c r="H650" s="1"/>
  <c r="G650" s="1"/>
  <c r="F650" s="1"/>
  <c r="E650" s="1"/>
  <c r="D650" s="1"/>
  <c r="C650" s="1"/>
  <c r="J648"/>
  <c r="I648" s="1"/>
  <c r="H648" s="1"/>
  <c r="G648" s="1"/>
  <c r="F648" s="1"/>
  <c r="E648" s="1"/>
  <c r="D648" s="1"/>
  <c r="C648" s="1"/>
  <c r="J647"/>
  <c r="I647" s="1"/>
  <c r="H647" s="1"/>
  <c r="G647" s="1"/>
  <c r="F647" s="1"/>
  <c r="E647" s="1"/>
  <c r="D647" s="1"/>
  <c r="C647" s="1"/>
  <c r="J646"/>
  <c r="I646" s="1"/>
  <c r="H646" s="1"/>
  <c r="G646" s="1"/>
  <c r="F646" s="1"/>
  <c r="E646" s="1"/>
  <c r="C646" s="1"/>
  <c r="J645"/>
  <c r="I645" s="1"/>
  <c r="H645" s="1"/>
  <c r="G645" s="1"/>
  <c r="F645" s="1"/>
  <c r="E645" s="1"/>
  <c r="D645" s="1"/>
  <c r="C645" s="1"/>
  <c r="J643"/>
  <c r="I643" s="1"/>
  <c r="H643" s="1"/>
  <c r="G643" s="1"/>
  <c r="F643" s="1"/>
  <c r="E643" s="1"/>
  <c r="J642"/>
  <c r="I642" s="1"/>
  <c r="H642" s="1"/>
  <c r="G642" s="1"/>
  <c r="F642" s="1"/>
  <c r="E642" s="1"/>
  <c r="D642" s="1"/>
  <c r="C642" s="1"/>
  <c r="J641"/>
  <c r="I641" s="1"/>
  <c r="H641" s="1"/>
  <c r="J640"/>
  <c r="I640" s="1"/>
  <c r="H640" s="1"/>
  <c r="G640" s="1"/>
  <c r="F640" s="1"/>
  <c r="E640" s="1"/>
  <c r="D640" s="1"/>
  <c r="C640" s="1"/>
  <c r="J638"/>
  <c r="I638" s="1"/>
  <c r="H638" s="1"/>
  <c r="G638" s="1"/>
  <c r="F638" s="1"/>
  <c r="E638" s="1"/>
  <c r="D638" s="1"/>
  <c r="C638" s="1"/>
  <c r="J637"/>
  <c r="I637" s="1"/>
  <c r="H637" s="1"/>
  <c r="G637" s="1"/>
  <c r="F637" s="1"/>
  <c r="E637" s="1"/>
  <c r="D637" s="1"/>
  <c r="C637" s="1"/>
  <c r="J635"/>
  <c r="I635" s="1"/>
  <c r="J666"/>
  <c r="I666" s="1"/>
  <c r="J668"/>
  <c r="I668" s="1"/>
  <c r="H668" s="1"/>
  <c r="G668" s="1"/>
  <c r="F668" s="1"/>
  <c r="E668" s="1"/>
  <c r="D668" s="1"/>
  <c r="C668" s="1"/>
  <c r="J516"/>
  <c r="I516" s="1"/>
  <c r="H516" s="1"/>
  <c r="D356"/>
  <c r="H360"/>
  <c r="H358" s="1"/>
  <c r="J359"/>
  <c r="J353" s="1"/>
  <c r="I421"/>
  <c r="H421"/>
  <c r="I418"/>
  <c r="H418"/>
  <c r="C157"/>
  <c r="C158"/>
  <c r="J155"/>
  <c r="I155" s="1"/>
  <c r="H155" s="1"/>
  <c r="G155" s="1"/>
  <c r="F155" s="1"/>
  <c r="E155" s="1"/>
  <c r="D155" s="1"/>
  <c r="C155" s="1"/>
  <c r="J154"/>
  <c r="I154" s="1"/>
  <c r="H154" s="1"/>
  <c r="G154" s="1"/>
  <c r="F154" s="1"/>
  <c r="E154" s="1"/>
  <c r="D154" s="1"/>
  <c r="C154" s="1"/>
  <c r="J163"/>
  <c r="F164"/>
  <c r="G164"/>
  <c r="G159" s="1"/>
  <c r="H164"/>
  <c r="I164"/>
  <c r="J164"/>
  <c r="J165"/>
  <c r="I165" s="1"/>
  <c r="H165" s="1"/>
  <c r="G165" s="1"/>
  <c r="F165" s="1"/>
  <c r="E165" s="1"/>
  <c r="D165" s="1"/>
  <c r="C165" s="1"/>
  <c r="J153"/>
  <c r="I153" s="1"/>
  <c r="H153" s="1"/>
  <c r="G153" s="1"/>
  <c r="C153" s="1"/>
  <c r="J1052"/>
  <c r="I1052" s="1"/>
  <c r="H1052" s="1"/>
  <c r="G1052" s="1"/>
  <c r="F1052" s="1"/>
  <c r="J1051"/>
  <c r="I1051" s="1"/>
  <c r="J1036"/>
  <c r="J976" s="1"/>
  <c r="J1035"/>
  <c r="I1035" s="1"/>
  <c r="H1035" s="1"/>
  <c r="G1035" s="1"/>
  <c r="F1035" s="1"/>
  <c r="J1033"/>
  <c r="I1033" s="1"/>
  <c r="H1033" s="1"/>
  <c r="G1033" s="1"/>
  <c r="F1033" s="1"/>
  <c r="J1032"/>
  <c r="I1032" s="1"/>
  <c r="H1032" s="1"/>
  <c r="G1032" s="1"/>
  <c r="F1032" s="1"/>
  <c r="J1030"/>
  <c r="I1030" s="1"/>
  <c r="H1030" s="1"/>
  <c r="J1027"/>
  <c r="I1027" s="1"/>
  <c r="H1027" s="1"/>
  <c r="G1027" s="1"/>
  <c r="F1027" s="1"/>
  <c r="J1025"/>
  <c r="I1025" s="1"/>
  <c r="J1022"/>
  <c r="I1022" s="1"/>
  <c r="H1022" s="1"/>
  <c r="G1022" s="1"/>
  <c r="F1022" s="1"/>
  <c r="J1020"/>
  <c r="I1020" s="1"/>
  <c r="H1020" s="1"/>
  <c r="J1017"/>
  <c r="I1017" s="1"/>
  <c r="H1017" s="1"/>
  <c r="G1017" s="1"/>
  <c r="F1017" s="1"/>
  <c r="J1015"/>
  <c r="I1015" s="1"/>
  <c r="J1012"/>
  <c r="I1012" s="1"/>
  <c r="H1012" s="1"/>
  <c r="G1012" s="1"/>
  <c r="F1012" s="1"/>
  <c r="J1010"/>
  <c r="I1010" s="1"/>
  <c r="H1010" s="1"/>
  <c r="J1007"/>
  <c r="I1007" s="1"/>
  <c r="H1007" s="1"/>
  <c r="G1007" s="1"/>
  <c r="F1007" s="1"/>
  <c r="J1005"/>
  <c r="I1005" s="1"/>
  <c r="J1002"/>
  <c r="I1002" s="1"/>
  <c r="J997"/>
  <c r="I997" s="1"/>
  <c r="H997" s="1"/>
  <c r="G997" s="1"/>
  <c r="F997" s="1"/>
  <c r="J995"/>
  <c r="I995" s="1"/>
  <c r="H995" s="1"/>
  <c r="J992"/>
  <c r="I992" s="1"/>
  <c r="H992" s="1"/>
  <c r="G992" s="1"/>
  <c r="F992" s="1"/>
  <c r="J990"/>
  <c r="I990" s="1"/>
  <c r="H990" s="1"/>
  <c r="G990" s="1"/>
  <c r="F990" s="1"/>
  <c r="J988"/>
  <c r="I988" s="1"/>
  <c r="H988" s="1"/>
  <c r="G988" s="1"/>
  <c r="F988" s="1"/>
  <c r="J987"/>
  <c r="I987" s="1"/>
  <c r="H987" s="1"/>
  <c r="G987" s="1"/>
  <c r="F987" s="1"/>
  <c r="J985"/>
  <c r="I985" s="1"/>
  <c r="H985" s="1"/>
  <c r="J982"/>
  <c r="I982" s="1"/>
  <c r="H982" s="1"/>
  <c r="G982" s="1"/>
  <c r="F982" s="1"/>
  <c r="J980"/>
  <c r="I980" s="1"/>
  <c r="J977"/>
  <c r="I977" s="1"/>
  <c r="H977" s="1"/>
  <c r="G977" s="1"/>
  <c r="F977" s="1"/>
  <c r="J924"/>
  <c r="H924"/>
  <c r="F924"/>
  <c r="J965"/>
  <c r="I965" s="1"/>
  <c r="H965" s="1"/>
  <c r="J962"/>
  <c r="I962" s="1"/>
  <c r="H962" s="1"/>
  <c r="G962" s="1"/>
  <c r="F962" s="1"/>
  <c r="J961"/>
  <c r="I961"/>
  <c r="H961"/>
  <c r="G961"/>
  <c r="F961"/>
  <c r="J960"/>
  <c r="I960" s="1"/>
  <c r="H960" s="1"/>
  <c r="J957"/>
  <c r="I957" s="1"/>
  <c r="H957" s="1"/>
  <c r="G957" s="1"/>
  <c r="F957" s="1"/>
  <c r="J955"/>
  <c r="I955" s="1"/>
  <c r="J952"/>
  <c r="I952" s="1"/>
  <c r="H952" s="1"/>
  <c r="G952" s="1"/>
  <c r="F952" s="1"/>
  <c r="J950"/>
  <c r="I950" s="1"/>
  <c r="H950" s="1"/>
  <c r="J947"/>
  <c r="I947" s="1"/>
  <c r="H947" s="1"/>
  <c r="G947" s="1"/>
  <c r="F947" s="1"/>
  <c r="J945"/>
  <c r="I945" s="1"/>
  <c r="J942"/>
  <c r="I942" s="1"/>
  <c r="H942" s="1"/>
  <c r="G942" s="1"/>
  <c r="F942" s="1"/>
  <c r="J940"/>
  <c r="I940" s="1"/>
  <c r="H940" s="1"/>
  <c r="J937"/>
  <c r="I937" s="1"/>
  <c r="H937" s="1"/>
  <c r="G937" s="1"/>
  <c r="F937" s="1"/>
  <c r="J936"/>
  <c r="J933" s="1"/>
  <c r="I936"/>
  <c r="I933" s="1"/>
  <c r="H936"/>
  <c r="H933" s="1"/>
  <c r="G936"/>
  <c r="G933" s="1"/>
  <c r="F936"/>
  <c r="J935"/>
  <c r="I935" s="1"/>
  <c r="H935" s="1"/>
  <c r="G935" s="1"/>
  <c r="F935" s="1"/>
  <c r="J932"/>
  <c r="I932" s="1"/>
  <c r="H932" s="1"/>
  <c r="G932" s="1"/>
  <c r="F932" s="1"/>
  <c r="J927"/>
  <c r="I927" s="1"/>
  <c r="H927" s="1"/>
  <c r="G927" s="1"/>
  <c r="F927" s="1"/>
  <c r="J926"/>
  <c r="I926" s="1"/>
  <c r="H926" s="1"/>
  <c r="G926" s="1"/>
  <c r="F926" s="1"/>
  <c r="J920"/>
  <c r="I920" s="1"/>
  <c r="H920" s="1"/>
  <c r="G920" s="1"/>
  <c r="F920" s="1"/>
  <c r="J919"/>
  <c r="I919" s="1"/>
  <c r="J918"/>
  <c r="I918" s="1"/>
  <c r="H918" s="1"/>
  <c r="G918" s="1"/>
  <c r="J915"/>
  <c r="I915" s="1"/>
  <c r="H915" s="1"/>
  <c r="G915" s="1"/>
  <c r="F915" s="1"/>
  <c r="J913"/>
  <c r="I913" s="1"/>
  <c r="J910"/>
  <c r="I910" s="1"/>
  <c r="H910" s="1"/>
  <c r="G910" s="1"/>
  <c r="F910" s="1"/>
  <c r="J908"/>
  <c r="I908" s="1"/>
  <c r="H908" s="1"/>
  <c r="J905"/>
  <c r="I905" s="1"/>
  <c r="H905" s="1"/>
  <c r="G905" s="1"/>
  <c r="F905" s="1"/>
  <c r="J904"/>
  <c r="I904"/>
  <c r="I889" s="1"/>
  <c r="H904"/>
  <c r="G904"/>
  <c r="F904"/>
  <c r="F889" s="1"/>
  <c r="J903"/>
  <c r="I903" s="1"/>
  <c r="H903" s="1"/>
  <c r="J900"/>
  <c r="I900" s="1"/>
  <c r="H900" s="1"/>
  <c r="G900" s="1"/>
  <c r="F900" s="1"/>
  <c r="J898"/>
  <c r="I898" s="1"/>
  <c r="J895"/>
  <c r="I895" s="1"/>
  <c r="H895" s="1"/>
  <c r="G895" s="1"/>
  <c r="F895" s="1"/>
  <c r="J893"/>
  <c r="J890"/>
  <c r="I890" s="1"/>
  <c r="H890" s="1"/>
  <c r="G890" s="1"/>
  <c r="F890" s="1"/>
  <c r="J885"/>
  <c r="I885" s="1"/>
  <c r="H885" s="1"/>
  <c r="G885" s="1"/>
  <c r="F885" s="1"/>
  <c r="J884"/>
  <c r="I884" s="1"/>
  <c r="H884" s="1"/>
  <c r="G884" s="1"/>
  <c r="F884" s="1"/>
  <c r="J868"/>
  <c r="I868" s="1"/>
  <c r="H868" s="1"/>
  <c r="G868" s="1"/>
  <c r="F868" s="1"/>
  <c r="J867"/>
  <c r="I867" s="1"/>
  <c r="H867" s="1"/>
  <c r="G867" s="1"/>
  <c r="F867" s="1"/>
  <c r="J865"/>
  <c r="I865" s="1"/>
  <c r="H865" s="1"/>
  <c r="G865" s="1"/>
  <c r="F865" s="1"/>
  <c r="J858"/>
  <c r="I858" s="1"/>
  <c r="H858" s="1"/>
  <c r="G858" s="1"/>
  <c r="F858" s="1"/>
  <c r="J857"/>
  <c r="I857" s="1"/>
  <c r="H857" s="1"/>
  <c r="G857" s="1"/>
  <c r="F857" s="1"/>
  <c r="J855"/>
  <c r="I855" s="1"/>
  <c r="H855" s="1"/>
  <c r="G855" s="1"/>
  <c r="F855" s="1"/>
  <c r="J854"/>
  <c r="I854" s="1"/>
  <c r="H854" s="1"/>
  <c r="G854" s="1"/>
  <c r="F854" s="1"/>
  <c r="J853"/>
  <c r="I853" s="1"/>
  <c r="H853" s="1"/>
  <c r="G853" s="1"/>
  <c r="F853" s="1"/>
  <c r="J852"/>
  <c r="I852" s="1"/>
  <c r="H852" s="1"/>
  <c r="G852" s="1"/>
  <c r="F852" s="1"/>
  <c r="J850"/>
  <c r="I850" s="1"/>
  <c r="H850" s="1"/>
  <c r="G850" s="1"/>
  <c r="F850" s="1"/>
  <c r="J825"/>
  <c r="I825" s="1"/>
  <c r="H825" s="1"/>
  <c r="G825" s="1"/>
  <c r="F825" s="1"/>
  <c r="J824"/>
  <c r="I824" s="1"/>
  <c r="H824" s="1"/>
  <c r="G824" s="1"/>
  <c r="F824" s="1"/>
  <c r="J822"/>
  <c r="I822" s="1"/>
  <c r="H822" s="1"/>
  <c r="G822" s="1"/>
  <c r="F822" s="1"/>
  <c r="J821"/>
  <c r="I821" s="1"/>
  <c r="H821" s="1"/>
  <c r="G821" s="1"/>
  <c r="F821" s="1"/>
  <c r="J820"/>
  <c r="I820" s="1"/>
  <c r="H820" s="1"/>
  <c r="G820" s="1"/>
  <c r="F820" s="1"/>
  <c r="J819"/>
  <c r="I819" s="1"/>
  <c r="H819" s="1"/>
  <c r="G819" s="1"/>
  <c r="F819" s="1"/>
  <c r="J817"/>
  <c r="I817" s="1"/>
  <c r="H817" s="1"/>
  <c r="G817" s="1"/>
  <c r="F817" s="1"/>
  <c r="J816"/>
  <c r="I816" s="1"/>
  <c r="H816" s="1"/>
  <c r="G816" s="1"/>
  <c r="F816" s="1"/>
  <c r="J815"/>
  <c r="I815" s="1"/>
  <c r="H815" s="1"/>
  <c r="G815" s="1"/>
  <c r="F815" s="1"/>
  <c r="J814"/>
  <c r="I814" s="1"/>
  <c r="H814" s="1"/>
  <c r="G814" s="1"/>
  <c r="F814" s="1"/>
  <c r="J812"/>
  <c r="I812" s="1"/>
  <c r="H812" s="1"/>
  <c r="G812" s="1"/>
  <c r="F812" s="1"/>
  <c r="J811"/>
  <c r="I811" s="1"/>
  <c r="H811" s="1"/>
  <c r="G811" s="1"/>
  <c r="F811" s="1"/>
  <c r="J810"/>
  <c r="I810" s="1"/>
  <c r="H810" s="1"/>
  <c r="G810" s="1"/>
  <c r="F810" s="1"/>
  <c r="J809"/>
  <c r="I809" s="1"/>
  <c r="H809" s="1"/>
  <c r="G809" s="1"/>
  <c r="F809" s="1"/>
  <c r="J807"/>
  <c r="I807" s="1"/>
  <c r="H807" s="1"/>
  <c r="G807" s="1"/>
  <c r="F807" s="1"/>
  <c r="J806"/>
  <c r="I806" s="1"/>
  <c r="H806" s="1"/>
  <c r="G806" s="1"/>
  <c r="F806" s="1"/>
  <c r="J805"/>
  <c r="I805" s="1"/>
  <c r="H805" s="1"/>
  <c r="G805" s="1"/>
  <c r="F805" s="1"/>
  <c r="J804"/>
  <c r="I804" s="1"/>
  <c r="H804" s="1"/>
  <c r="G804" s="1"/>
  <c r="F804" s="1"/>
  <c r="J802"/>
  <c r="I802" s="1"/>
  <c r="H802" s="1"/>
  <c r="G802" s="1"/>
  <c r="F802" s="1"/>
  <c r="J801"/>
  <c r="I801" s="1"/>
  <c r="H801" s="1"/>
  <c r="G801" s="1"/>
  <c r="F801" s="1"/>
  <c r="J800"/>
  <c r="I800" s="1"/>
  <c r="H800" s="1"/>
  <c r="G800" s="1"/>
  <c r="F800" s="1"/>
  <c r="J799"/>
  <c r="I799" s="1"/>
  <c r="H799" s="1"/>
  <c r="G799" s="1"/>
  <c r="F799" s="1"/>
  <c r="J797"/>
  <c r="I797" s="1"/>
  <c r="H797" s="1"/>
  <c r="G797" s="1"/>
  <c r="F797" s="1"/>
  <c r="J796"/>
  <c r="I796" s="1"/>
  <c r="H796" s="1"/>
  <c r="G796" s="1"/>
  <c r="F796" s="1"/>
  <c r="J795"/>
  <c r="I795" s="1"/>
  <c r="H795" s="1"/>
  <c r="G795" s="1"/>
  <c r="F795" s="1"/>
  <c r="J794"/>
  <c r="I794" s="1"/>
  <c r="H794" s="1"/>
  <c r="G794" s="1"/>
  <c r="F794" s="1"/>
  <c r="J792"/>
  <c r="I792" s="1"/>
  <c r="H792" s="1"/>
  <c r="G792" s="1"/>
  <c r="F792" s="1"/>
  <c r="J791"/>
  <c r="I791" s="1"/>
  <c r="H791" s="1"/>
  <c r="G791" s="1"/>
  <c r="F791" s="1"/>
  <c r="J790"/>
  <c r="I790" s="1"/>
  <c r="H790" s="1"/>
  <c r="J789"/>
  <c r="I789" s="1"/>
  <c r="H789" s="1"/>
  <c r="G789" s="1"/>
  <c r="F789" s="1"/>
  <c r="J787"/>
  <c r="I787" s="1"/>
  <c r="H787" s="1"/>
  <c r="G787" s="1"/>
  <c r="F787" s="1"/>
  <c r="J786"/>
  <c r="I786" s="1"/>
  <c r="H786" s="1"/>
  <c r="G786" s="1"/>
  <c r="F786" s="1"/>
  <c r="J784"/>
  <c r="I784" s="1"/>
  <c r="H784" s="1"/>
  <c r="J781"/>
  <c r="I781" s="1"/>
  <c r="H781" s="1"/>
  <c r="G781" s="1"/>
  <c r="F781" s="1"/>
  <c r="J779"/>
  <c r="I779" s="1"/>
  <c r="H779" s="1"/>
  <c r="J776"/>
  <c r="I776" s="1"/>
  <c r="H776" s="1"/>
  <c r="G776" s="1"/>
  <c r="F776" s="1"/>
  <c r="J775"/>
  <c r="I775" s="1"/>
  <c r="H775" s="1"/>
  <c r="G775" s="1"/>
  <c r="F775" s="1"/>
  <c r="J774"/>
  <c r="I774" s="1"/>
  <c r="H774" s="1"/>
  <c r="G774" s="1"/>
  <c r="F774" s="1"/>
  <c r="J772"/>
  <c r="I772" s="1"/>
  <c r="H772" s="1"/>
  <c r="G772" s="1"/>
  <c r="F772" s="1"/>
  <c r="J771"/>
  <c r="I771" s="1"/>
  <c r="H771" s="1"/>
  <c r="G771" s="1"/>
  <c r="F771" s="1"/>
  <c r="J770"/>
  <c r="I770" s="1"/>
  <c r="J769"/>
  <c r="I769" s="1"/>
  <c r="H769" s="1"/>
  <c r="G769" s="1"/>
  <c r="F769" s="1"/>
  <c r="J768"/>
  <c r="I768" s="1"/>
  <c r="H768" s="1"/>
  <c r="G768" s="1"/>
  <c r="F768" s="1"/>
  <c r="J765"/>
  <c r="I765" s="1"/>
  <c r="H765" s="1"/>
  <c r="G765" s="1"/>
  <c r="F765" s="1"/>
  <c r="J764"/>
  <c r="I764" s="1"/>
  <c r="H764" s="1"/>
  <c r="G764" s="1"/>
  <c r="F764" s="1"/>
  <c r="J763"/>
  <c r="I763" s="1"/>
  <c r="H763" s="1"/>
  <c r="G763" s="1"/>
  <c r="F763" s="1"/>
  <c r="J762"/>
  <c r="I762" s="1"/>
  <c r="H762" s="1"/>
  <c r="G762" s="1"/>
  <c r="F762" s="1"/>
  <c r="J760"/>
  <c r="I760" s="1"/>
  <c r="H760" s="1"/>
  <c r="G760" s="1"/>
  <c r="F760" s="1"/>
  <c r="J758"/>
  <c r="I758" s="1"/>
  <c r="H758" s="1"/>
  <c r="G758" s="1"/>
  <c r="F758" s="1"/>
  <c r="J757"/>
  <c r="I757" s="1"/>
  <c r="H757" s="1"/>
  <c r="G757" s="1"/>
  <c r="F757" s="1"/>
  <c r="J756"/>
  <c r="I756" s="1"/>
  <c r="H756" s="1"/>
  <c r="G756" s="1"/>
  <c r="F756" s="1"/>
  <c r="J754"/>
  <c r="I754" s="1"/>
  <c r="H754" s="1"/>
  <c r="G754" s="1"/>
  <c r="F754" s="1"/>
  <c r="J752"/>
  <c r="I752" s="1"/>
  <c r="H752" s="1"/>
  <c r="G752" s="1"/>
  <c r="F752" s="1"/>
  <c r="J751"/>
  <c r="I751" s="1"/>
  <c r="D643" l="1"/>
  <c r="C643" s="1"/>
  <c r="I893"/>
  <c r="J888"/>
  <c r="J882" s="1"/>
  <c r="I695"/>
  <c r="I694" s="1"/>
  <c r="J694"/>
  <c r="H680"/>
  <c r="G680" s="1"/>
  <c r="F680" s="1"/>
  <c r="E680" s="1"/>
  <c r="D685"/>
  <c r="F675"/>
  <c r="E675" s="1"/>
  <c r="D675" s="1"/>
  <c r="C675" s="1"/>
  <c r="F933"/>
  <c r="I1036"/>
  <c r="I976" s="1"/>
  <c r="J889"/>
  <c r="F918"/>
  <c r="H917"/>
  <c r="I916"/>
  <c r="J916"/>
  <c r="I664"/>
  <c r="J664"/>
  <c r="H655"/>
  <c r="G655" s="1"/>
  <c r="F655" s="1"/>
  <c r="E655" s="1"/>
  <c r="D655" s="1"/>
  <c r="C655" s="1"/>
  <c r="I653"/>
  <c r="J636"/>
  <c r="J633" s="1"/>
  <c r="I636"/>
  <c r="I633" s="1"/>
  <c r="D661"/>
  <c r="G691"/>
  <c r="J689"/>
  <c r="H635"/>
  <c r="G641"/>
  <c r="H636"/>
  <c r="H666"/>
  <c r="H664" s="1"/>
  <c r="C667"/>
  <c r="J356"/>
  <c r="G516"/>
  <c r="J161"/>
  <c r="I163"/>
  <c r="J906"/>
  <c r="J782"/>
  <c r="J938"/>
  <c r="J1028"/>
  <c r="J993"/>
  <c r="J963"/>
  <c r="J883"/>
  <c r="J880" s="1"/>
  <c r="J901"/>
  <c r="J958"/>
  <c r="J1008"/>
  <c r="J780"/>
  <c r="J777" s="1"/>
  <c r="J891"/>
  <c r="J948"/>
  <c r="J983"/>
  <c r="J1018"/>
  <c r="H955"/>
  <c r="I953"/>
  <c r="G960"/>
  <c r="H958"/>
  <c r="H945"/>
  <c r="I943"/>
  <c r="G950"/>
  <c r="H948"/>
  <c r="H980"/>
  <c r="I978"/>
  <c r="G985"/>
  <c r="H983"/>
  <c r="H1002"/>
  <c r="I998"/>
  <c r="H1015"/>
  <c r="I1013"/>
  <c r="G1020"/>
  <c r="H1018"/>
  <c r="H1051"/>
  <c r="I1048"/>
  <c r="G940"/>
  <c r="H938"/>
  <c r="G965"/>
  <c r="H963"/>
  <c r="G995"/>
  <c r="H993"/>
  <c r="H1005"/>
  <c r="I1003"/>
  <c r="G1010"/>
  <c r="H1008"/>
  <c r="H1025"/>
  <c r="I1023"/>
  <c r="G1030"/>
  <c r="H1028"/>
  <c r="G924"/>
  <c r="I924"/>
  <c r="I938"/>
  <c r="J943"/>
  <c r="I948"/>
  <c r="J953"/>
  <c r="I958"/>
  <c r="I963"/>
  <c r="J931"/>
  <c r="J978"/>
  <c r="I983"/>
  <c r="I993"/>
  <c r="J998"/>
  <c r="J1003"/>
  <c r="I1008"/>
  <c r="J1013"/>
  <c r="I1018"/>
  <c r="J1023"/>
  <c r="I1028"/>
  <c r="J1048"/>
  <c r="H913"/>
  <c r="I911"/>
  <c r="H919"/>
  <c r="H889" s="1"/>
  <c r="I883"/>
  <c r="H898"/>
  <c r="I896"/>
  <c r="G903"/>
  <c r="H901"/>
  <c r="G908"/>
  <c r="H906"/>
  <c r="I891"/>
  <c r="J896"/>
  <c r="I901"/>
  <c r="I906"/>
  <c r="J911"/>
  <c r="H751"/>
  <c r="H770"/>
  <c r="G779"/>
  <c r="G784"/>
  <c r="H782"/>
  <c r="G790"/>
  <c r="H780"/>
  <c r="H777" s="1"/>
  <c r="J759"/>
  <c r="I780"/>
  <c r="I759" s="1"/>
  <c r="I782"/>
  <c r="I689" l="1"/>
  <c r="H695"/>
  <c r="H893"/>
  <c r="I888"/>
  <c r="I882" s="1"/>
  <c r="I880" s="1"/>
  <c r="C685"/>
  <c r="D680"/>
  <c r="C680" s="1"/>
  <c r="H1036"/>
  <c r="H976" s="1"/>
  <c r="H653"/>
  <c r="C653" s="1"/>
  <c r="F917"/>
  <c r="H916"/>
  <c r="I753"/>
  <c r="I750" s="1"/>
  <c r="J753"/>
  <c r="J750" s="1"/>
  <c r="C661"/>
  <c r="F691"/>
  <c r="G635"/>
  <c r="H633"/>
  <c r="G636"/>
  <c r="F641"/>
  <c r="G666"/>
  <c r="G664" s="1"/>
  <c r="F516"/>
  <c r="H163"/>
  <c r="I161"/>
  <c r="J886"/>
  <c r="I777"/>
  <c r="J973"/>
  <c r="J928"/>
  <c r="J925"/>
  <c r="J922" s="1"/>
  <c r="F1030"/>
  <c r="F1028" s="1"/>
  <c r="G1028"/>
  <c r="G1025"/>
  <c r="H1023"/>
  <c r="F1010"/>
  <c r="F1008" s="1"/>
  <c r="G1008"/>
  <c r="G1005"/>
  <c r="H1003"/>
  <c r="F995"/>
  <c r="F993" s="1"/>
  <c r="G993"/>
  <c r="F965"/>
  <c r="F963" s="1"/>
  <c r="G963"/>
  <c r="F940"/>
  <c r="F938" s="1"/>
  <c r="G938"/>
  <c r="G1051"/>
  <c r="H1048"/>
  <c r="F1020"/>
  <c r="F1018" s="1"/>
  <c r="G1018"/>
  <c r="G1015"/>
  <c r="H1013"/>
  <c r="G1002"/>
  <c r="H998"/>
  <c r="F985"/>
  <c r="F983" s="1"/>
  <c r="G983"/>
  <c r="G980"/>
  <c r="H978"/>
  <c r="F950"/>
  <c r="F948" s="1"/>
  <c r="G948"/>
  <c r="G945"/>
  <c r="H943"/>
  <c r="F960"/>
  <c r="F958" s="1"/>
  <c r="G958"/>
  <c r="G955"/>
  <c r="H953"/>
  <c r="I973"/>
  <c r="I931"/>
  <c r="F908"/>
  <c r="F906" s="1"/>
  <c r="G906"/>
  <c r="F903"/>
  <c r="F901" s="1"/>
  <c r="G901"/>
  <c r="G898"/>
  <c r="H896"/>
  <c r="G919"/>
  <c r="G18" s="1"/>
  <c r="G913"/>
  <c r="H911"/>
  <c r="F790"/>
  <c r="F780" s="1"/>
  <c r="G780"/>
  <c r="G777" s="1"/>
  <c r="F784"/>
  <c r="F782" s="1"/>
  <c r="G782"/>
  <c r="F779"/>
  <c r="G770"/>
  <c r="H759"/>
  <c r="G751"/>
  <c r="G695" l="1"/>
  <c r="H689"/>
  <c r="H888"/>
  <c r="H882" s="1"/>
  <c r="H891"/>
  <c r="G893"/>
  <c r="I886"/>
  <c r="G1036"/>
  <c r="G976" s="1"/>
  <c r="H931"/>
  <c r="G916"/>
  <c r="G889"/>
  <c r="F916"/>
  <c r="E917"/>
  <c r="H753"/>
  <c r="H750" s="1"/>
  <c r="F777"/>
  <c r="E691"/>
  <c r="E641"/>
  <c r="F636"/>
  <c r="G633"/>
  <c r="F635"/>
  <c r="F666"/>
  <c r="F664" s="1"/>
  <c r="E516"/>
  <c r="H161"/>
  <c r="G163"/>
  <c r="H973"/>
  <c r="I925"/>
  <c r="I922" s="1"/>
  <c r="I928"/>
  <c r="F955"/>
  <c r="F953" s="1"/>
  <c r="G953"/>
  <c r="F945"/>
  <c r="F943" s="1"/>
  <c r="G943"/>
  <c r="F980"/>
  <c r="F978" s="1"/>
  <c r="G978"/>
  <c r="F1002"/>
  <c r="F998" s="1"/>
  <c r="G998"/>
  <c r="F1015"/>
  <c r="F1013" s="1"/>
  <c r="G1013"/>
  <c r="F1051"/>
  <c r="F1048" s="1"/>
  <c r="G1048"/>
  <c r="F1005"/>
  <c r="F1003" s="1"/>
  <c r="G1003"/>
  <c r="F1025"/>
  <c r="F1023" s="1"/>
  <c r="G1023"/>
  <c r="F913"/>
  <c r="F911" s="1"/>
  <c r="G911"/>
  <c r="H883"/>
  <c r="H880" s="1"/>
  <c r="H886"/>
  <c r="F898"/>
  <c r="F896" s="1"/>
  <c r="G896"/>
  <c r="F883"/>
  <c r="F751"/>
  <c r="F770"/>
  <c r="F759" s="1"/>
  <c r="F753" s="1"/>
  <c r="G759"/>
  <c r="F695" l="1"/>
  <c r="G694"/>
  <c r="G689"/>
  <c r="G888"/>
  <c r="G882" s="1"/>
  <c r="F893"/>
  <c r="F888" s="1"/>
  <c r="F882" s="1"/>
  <c r="G891"/>
  <c r="F1036"/>
  <c r="F976" s="1"/>
  <c r="F931" s="1"/>
  <c r="G973"/>
  <c r="D917"/>
  <c r="G753"/>
  <c r="G750" s="1"/>
  <c r="D691"/>
  <c r="E635"/>
  <c r="F633"/>
  <c r="E636"/>
  <c r="D641"/>
  <c r="E666"/>
  <c r="E664" s="1"/>
  <c r="D516"/>
  <c r="F163"/>
  <c r="G161"/>
  <c r="G931"/>
  <c r="H928"/>
  <c r="H925"/>
  <c r="H922" s="1"/>
  <c r="G883"/>
  <c r="G886"/>
  <c r="F880"/>
  <c r="F750"/>
  <c r="G880" l="1"/>
  <c r="F694"/>
  <c r="E695"/>
  <c r="F689"/>
  <c r="F973"/>
  <c r="F886"/>
  <c r="C917"/>
  <c r="C691"/>
  <c r="C641"/>
  <c r="D636"/>
  <c r="E633"/>
  <c r="D635"/>
  <c r="D666"/>
  <c r="D664" s="1"/>
  <c r="C664" s="1"/>
  <c r="C516"/>
  <c r="F161"/>
  <c r="E163"/>
  <c r="G925"/>
  <c r="G922" s="1"/>
  <c r="G928"/>
  <c r="F928"/>
  <c r="F925"/>
  <c r="F922" s="1"/>
  <c r="E694" l="1"/>
  <c r="D695"/>
  <c r="E689"/>
  <c r="C636"/>
  <c r="C635"/>
  <c r="D633"/>
  <c r="C633" s="1"/>
  <c r="C666"/>
  <c r="D163"/>
  <c r="C163" s="1"/>
  <c r="E161"/>
  <c r="J748"/>
  <c r="I748" s="1"/>
  <c r="H748" s="1"/>
  <c r="J746"/>
  <c r="J743"/>
  <c r="I743" s="1"/>
  <c r="H743" s="1"/>
  <c r="G743" s="1"/>
  <c r="J741"/>
  <c r="J738"/>
  <c r="I738" s="1"/>
  <c r="H738" s="1"/>
  <c r="G738" s="1"/>
  <c r="J736"/>
  <c r="J733"/>
  <c r="I733" s="1"/>
  <c r="H733" s="1"/>
  <c r="G733" s="1"/>
  <c r="J732"/>
  <c r="I732" s="1"/>
  <c r="H732" s="1"/>
  <c r="G732" s="1"/>
  <c r="J731"/>
  <c r="I731" s="1"/>
  <c r="H731" s="1"/>
  <c r="G731" s="1"/>
  <c r="J729"/>
  <c r="I729" s="1"/>
  <c r="H729" s="1"/>
  <c r="G729" s="1"/>
  <c r="J728"/>
  <c r="I728" s="1"/>
  <c r="H728" s="1"/>
  <c r="G728" s="1"/>
  <c r="J727"/>
  <c r="I727" s="1"/>
  <c r="H727" s="1"/>
  <c r="G727" s="1"/>
  <c r="J726"/>
  <c r="I726" s="1"/>
  <c r="H726" s="1"/>
  <c r="G726" s="1"/>
  <c r="J724"/>
  <c r="I724" s="1"/>
  <c r="H724" s="1"/>
  <c r="G724" s="1"/>
  <c r="J723"/>
  <c r="I723" s="1"/>
  <c r="H723" s="1"/>
  <c r="G723" s="1"/>
  <c r="J722"/>
  <c r="I722" s="1"/>
  <c r="H722" s="1"/>
  <c r="G722" s="1"/>
  <c r="J721"/>
  <c r="I721" s="1"/>
  <c r="H721" s="1"/>
  <c r="G721" s="1"/>
  <c r="J719"/>
  <c r="I719" s="1"/>
  <c r="H719" s="1"/>
  <c r="G719" s="1"/>
  <c r="J718"/>
  <c r="I718" s="1"/>
  <c r="H718" s="1"/>
  <c r="G718" s="1"/>
  <c r="J716"/>
  <c r="J713"/>
  <c r="I713" s="1"/>
  <c r="H713" s="1"/>
  <c r="G713" s="1"/>
  <c r="J712"/>
  <c r="I712" s="1"/>
  <c r="J711"/>
  <c r="I711" s="1"/>
  <c r="H711" s="1"/>
  <c r="G711" s="1"/>
  <c r="J709"/>
  <c r="I709" s="1"/>
  <c r="H709" s="1"/>
  <c r="G709" s="1"/>
  <c r="J708"/>
  <c r="I708" s="1"/>
  <c r="H708" s="1"/>
  <c r="G708" s="1"/>
  <c r="J706"/>
  <c r="I706" s="1"/>
  <c r="H706" s="1"/>
  <c r="J688"/>
  <c r="I688" s="1"/>
  <c r="H688" s="1"/>
  <c r="G688" s="1"/>
  <c r="J686"/>
  <c r="J683"/>
  <c r="I683" s="1"/>
  <c r="H683" s="1"/>
  <c r="G683" s="1"/>
  <c r="J681"/>
  <c r="J678"/>
  <c r="I678" s="1"/>
  <c r="H678" s="1"/>
  <c r="G678" s="1"/>
  <c r="J676"/>
  <c r="I676" s="1"/>
  <c r="H676" s="1"/>
  <c r="J673"/>
  <c r="I673" s="1"/>
  <c r="H673" s="1"/>
  <c r="G673" s="1"/>
  <c r="J671"/>
  <c r="J626"/>
  <c r="I626" s="1"/>
  <c r="J625"/>
  <c r="I625" s="1"/>
  <c r="H625" s="1"/>
  <c r="G625" s="1"/>
  <c r="J623"/>
  <c r="I623" s="1"/>
  <c r="H623" s="1"/>
  <c r="G623" s="1"/>
  <c r="J622"/>
  <c r="I622" s="1"/>
  <c r="H622" s="1"/>
  <c r="G622" s="1"/>
  <c r="J621"/>
  <c r="I621" s="1"/>
  <c r="H621" s="1"/>
  <c r="G621" s="1"/>
  <c r="J620"/>
  <c r="I620" s="1"/>
  <c r="H620" s="1"/>
  <c r="G620" s="1"/>
  <c r="J618"/>
  <c r="I618" s="1"/>
  <c r="H618" s="1"/>
  <c r="G618" s="1"/>
  <c r="J617"/>
  <c r="I617" s="1"/>
  <c r="H617" s="1"/>
  <c r="G617" s="1"/>
  <c r="J616"/>
  <c r="I616" s="1"/>
  <c r="J615"/>
  <c r="I615" s="1"/>
  <c r="H615" s="1"/>
  <c r="J613"/>
  <c r="I613" s="1"/>
  <c r="J612"/>
  <c r="I612" s="1"/>
  <c r="H612" s="1"/>
  <c r="G612" s="1"/>
  <c r="J611"/>
  <c r="I611" s="1"/>
  <c r="H611" s="1"/>
  <c r="G611" s="1"/>
  <c r="J610"/>
  <c r="I610" s="1"/>
  <c r="H610" s="1"/>
  <c r="G610" s="1"/>
  <c r="J608"/>
  <c r="I608" s="1"/>
  <c r="H608" s="1"/>
  <c r="G608" s="1"/>
  <c r="J607"/>
  <c r="I607" s="1"/>
  <c r="H607" s="1"/>
  <c r="G607" s="1"/>
  <c r="J606"/>
  <c r="I606" s="1"/>
  <c r="H606" s="1"/>
  <c r="G606" s="1"/>
  <c r="J605"/>
  <c r="I605" s="1"/>
  <c r="H605" s="1"/>
  <c r="G605" s="1"/>
  <c r="J603"/>
  <c r="I603" s="1"/>
  <c r="H603" s="1"/>
  <c r="G603" s="1"/>
  <c r="J602"/>
  <c r="J601"/>
  <c r="J600"/>
  <c r="I600" s="1"/>
  <c r="H600" s="1"/>
  <c r="G600" s="1"/>
  <c r="J598"/>
  <c r="I598" s="1"/>
  <c r="H598" s="1"/>
  <c r="G598" s="1"/>
  <c r="J597"/>
  <c r="I597" s="1"/>
  <c r="H597" s="1"/>
  <c r="G597" s="1"/>
  <c r="J595"/>
  <c r="I595" s="1"/>
  <c r="H595" s="1"/>
  <c r="J591"/>
  <c r="I591" s="1"/>
  <c r="H591" s="1"/>
  <c r="G591" s="1"/>
  <c r="J590"/>
  <c r="I590" s="1"/>
  <c r="H590" s="1"/>
  <c r="G590" s="1"/>
  <c r="J589"/>
  <c r="I589" s="1"/>
  <c r="H589" s="1"/>
  <c r="G589" s="1"/>
  <c r="J587"/>
  <c r="I587" s="1"/>
  <c r="H587" s="1"/>
  <c r="G587" s="1"/>
  <c r="J585"/>
  <c r="I585" s="1"/>
  <c r="H585" s="1"/>
  <c r="G585" s="1"/>
  <c r="J583"/>
  <c r="J579"/>
  <c r="I579" s="1"/>
  <c r="H579" s="1"/>
  <c r="G579" s="1"/>
  <c r="J577"/>
  <c r="I577" s="1"/>
  <c r="H577" s="1"/>
  <c r="J537"/>
  <c r="I537"/>
  <c r="H537"/>
  <c r="G537"/>
  <c r="J527"/>
  <c r="J522" s="1"/>
  <c r="I527"/>
  <c r="I522" s="1"/>
  <c r="H527"/>
  <c r="H522" s="1"/>
  <c r="G527"/>
  <c r="G522" s="1"/>
  <c r="F527"/>
  <c r="F522" s="1"/>
  <c r="J573"/>
  <c r="I573" s="1"/>
  <c r="H573" s="1"/>
  <c r="G573" s="1"/>
  <c r="F573" s="1"/>
  <c r="J572"/>
  <c r="I572" s="1"/>
  <c r="H572" s="1"/>
  <c r="G572" s="1"/>
  <c r="F572" s="1"/>
  <c r="J571"/>
  <c r="I571" s="1"/>
  <c r="H571" s="1"/>
  <c r="G571" s="1"/>
  <c r="F571" s="1"/>
  <c r="J569"/>
  <c r="I569" s="1"/>
  <c r="H569" s="1"/>
  <c r="G569" s="1"/>
  <c r="F569" s="1"/>
  <c r="J568"/>
  <c r="I568" s="1"/>
  <c r="H568" s="1"/>
  <c r="G568" s="1"/>
  <c r="F568" s="1"/>
  <c r="J567"/>
  <c r="I567" s="1"/>
  <c r="H567" s="1"/>
  <c r="G567" s="1"/>
  <c r="F567" s="1"/>
  <c r="J566"/>
  <c r="I566" s="1"/>
  <c r="H566" s="1"/>
  <c r="G566" s="1"/>
  <c r="F566" s="1"/>
  <c r="J564"/>
  <c r="I564" s="1"/>
  <c r="H564" s="1"/>
  <c r="G564" s="1"/>
  <c r="F564" s="1"/>
  <c r="J563"/>
  <c r="I563" s="1"/>
  <c r="H563" s="1"/>
  <c r="G563" s="1"/>
  <c r="F563" s="1"/>
  <c r="J561"/>
  <c r="I561" s="1"/>
  <c r="J558"/>
  <c r="I558" s="1"/>
  <c r="H558" s="1"/>
  <c r="G558" s="1"/>
  <c r="F558" s="1"/>
  <c r="J556"/>
  <c r="I556" s="1"/>
  <c r="H556" s="1"/>
  <c r="J553"/>
  <c r="I553" s="1"/>
  <c r="H553" s="1"/>
  <c r="G553" s="1"/>
  <c r="F553" s="1"/>
  <c r="J552"/>
  <c r="J551"/>
  <c r="I551" s="1"/>
  <c r="H551" s="1"/>
  <c r="G551" s="1"/>
  <c r="F551" s="1"/>
  <c r="J549"/>
  <c r="I549" s="1"/>
  <c r="H549" s="1"/>
  <c r="G549" s="1"/>
  <c r="F549" s="1"/>
  <c r="J548"/>
  <c r="I548" s="1"/>
  <c r="H548" s="1"/>
  <c r="G548" s="1"/>
  <c r="F548" s="1"/>
  <c r="J546"/>
  <c r="I546" s="1"/>
  <c r="H546" s="1"/>
  <c r="G546" s="1"/>
  <c r="F546" s="1"/>
  <c r="J536"/>
  <c r="I536" s="1"/>
  <c r="J533"/>
  <c r="I533" s="1"/>
  <c r="H533" s="1"/>
  <c r="G533" s="1"/>
  <c r="F533" s="1"/>
  <c r="J531"/>
  <c r="J528"/>
  <c r="I528" s="1"/>
  <c r="H528" s="1"/>
  <c r="G528" s="1"/>
  <c r="F528" s="1"/>
  <c r="J526"/>
  <c r="I526" s="1"/>
  <c r="J523"/>
  <c r="I523" s="1"/>
  <c r="H523" s="1"/>
  <c r="G523" s="1"/>
  <c r="F523" s="1"/>
  <c r="J521"/>
  <c r="J512"/>
  <c r="I512" s="1"/>
  <c r="H512" s="1"/>
  <c r="G512" s="1"/>
  <c r="F512" s="1"/>
  <c r="J511"/>
  <c r="I511" s="1"/>
  <c r="H511" s="1"/>
  <c r="G511" s="1"/>
  <c r="F511" s="1"/>
  <c r="J509"/>
  <c r="I509" s="1"/>
  <c r="H509" s="1"/>
  <c r="G509" s="1"/>
  <c r="F509" s="1"/>
  <c r="J508"/>
  <c r="I508" s="1"/>
  <c r="H508" s="1"/>
  <c r="G508" s="1"/>
  <c r="F508" s="1"/>
  <c r="J507"/>
  <c r="I507" s="1"/>
  <c r="H507" s="1"/>
  <c r="G507" s="1"/>
  <c r="F507" s="1"/>
  <c r="J506"/>
  <c r="I506" s="1"/>
  <c r="H506" s="1"/>
  <c r="G506" s="1"/>
  <c r="F506" s="1"/>
  <c r="J504"/>
  <c r="I504" s="1"/>
  <c r="H504" s="1"/>
  <c r="G504" s="1"/>
  <c r="F504" s="1"/>
  <c r="J503"/>
  <c r="I503" s="1"/>
  <c r="H503" s="1"/>
  <c r="G503" s="1"/>
  <c r="F503" s="1"/>
  <c r="J502"/>
  <c r="I502" s="1"/>
  <c r="H502" s="1"/>
  <c r="G502" s="1"/>
  <c r="F502" s="1"/>
  <c r="J501"/>
  <c r="I501" s="1"/>
  <c r="H501" s="1"/>
  <c r="G501" s="1"/>
  <c r="F501" s="1"/>
  <c r="J499"/>
  <c r="I499" s="1"/>
  <c r="H499" s="1"/>
  <c r="G499" s="1"/>
  <c r="F499" s="1"/>
  <c r="J498"/>
  <c r="I498" s="1"/>
  <c r="H498" s="1"/>
  <c r="G498" s="1"/>
  <c r="F498" s="1"/>
  <c r="J497"/>
  <c r="I497" s="1"/>
  <c r="H497" s="1"/>
  <c r="G497" s="1"/>
  <c r="F497" s="1"/>
  <c r="J496"/>
  <c r="I496" s="1"/>
  <c r="H496" s="1"/>
  <c r="G496" s="1"/>
  <c r="F496" s="1"/>
  <c r="J492"/>
  <c r="I492" s="1"/>
  <c r="H492" s="1"/>
  <c r="G492" s="1"/>
  <c r="F492" s="1"/>
  <c r="J490"/>
  <c r="I490" s="1"/>
  <c r="H490" s="1"/>
  <c r="G490" s="1"/>
  <c r="F490" s="1"/>
  <c r="J488"/>
  <c r="I488" s="1"/>
  <c r="H488" s="1"/>
  <c r="G488" s="1"/>
  <c r="F488" s="1"/>
  <c r="J486"/>
  <c r="I486" s="1"/>
  <c r="H486" s="1"/>
  <c r="G486" s="1"/>
  <c r="F486" s="1"/>
  <c r="J485"/>
  <c r="I485" s="1"/>
  <c r="H485" s="1"/>
  <c r="G485" s="1"/>
  <c r="F485" s="1"/>
  <c r="J484"/>
  <c r="I484" s="1"/>
  <c r="H484" s="1"/>
  <c r="G484" s="1"/>
  <c r="F484" s="1"/>
  <c r="J482"/>
  <c r="I482" s="1"/>
  <c r="H482" s="1"/>
  <c r="G482" s="1"/>
  <c r="F482" s="1"/>
  <c r="J480"/>
  <c r="I480" s="1"/>
  <c r="H480" s="1"/>
  <c r="G480" s="1"/>
  <c r="F480" s="1"/>
  <c r="J478"/>
  <c r="I478" s="1"/>
  <c r="H478" s="1"/>
  <c r="J457"/>
  <c r="I457" s="1"/>
  <c r="H457" s="1"/>
  <c r="J454"/>
  <c r="I454" s="1"/>
  <c r="H454" s="1"/>
  <c r="J452"/>
  <c r="I452" s="1"/>
  <c r="H452" s="1"/>
  <c r="J449"/>
  <c r="I449" s="1"/>
  <c r="H449" s="1"/>
  <c r="J448"/>
  <c r="I448" s="1"/>
  <c r="H448" s="1"/>
  <c r="J447"/>
  <c r="I447" s="1"/>
  <c r="H447" s="1"/>
  <c r="J445"/>
  <c r="I445" s="1"/>
  <c r="H445" s="1"/>
  <c r="J444"/>
  <c r="I444" s="1"/>
  <c r="H444" s="1"/>
  <c r="J443"/>
  <c r="I443" s="1"/>
  <c r="H443" s="1"/>
  <c r="J442"/>
  <c r="I442" s="1"/>
  <c r="H442" s="1"/>
  <c r="J440"/>
  <c r="I440" s="1"/>
  <c r="H440" s="1"/>
  <c r="J439"/>
  <c r="I439" s="1"/>
  <c r="H439" s="1"/>
  <c r="J438"/>
  <c r="J433" s="1"/>
  <c r="I438"/>
  <c r="I433" s="1"/>
  <c r="H438"/>
  <c r="H433" s="1"/>
  <c r="H430" s="1"/>
  <c r="J437"/>
  <c r="G438"/>
  <c r="G433" s="1"/>
  <c r="F460"/>
  <c r="J240"/>
  <c r="I240" s="1"/>
  <c r="J239"/>
  <c r="J189" s="1"/>
  <c r="J238"/>
  <c r="I238" s="1"/>
  <c r="I236" s="1"/>
  <c r="J225"/>
  <c r="I225" s="1"/>
  <c r="J223"/>
  <c r="J220"/>
  <c r="I220" s="1"/>
  <c r="J218"/>
  <c r="I218" s="1"/>
  <c r="J215"/>
  <c r="I215" s="1"/>
  <c r="J213"/>
  <c r="I213" s="1"/>
  <c r="J210"/>
  <c r="J208"/>
  <c r="I208" s="1"/>
  <c r="J205"/>
  <c r="I205" s="1"/>
  <c r="J203"/>
  <c r="I203" s="1"/>
  <c r="J200"/>
  <c r="I200" s="1"/>
  <c r="J198"/>
  <c r="I198" s="1"/>
  <c r="J195"/>
  <c r="I195" s="1"/>
  <c r="J193"/>
  <c r="I193" s="1"/>
  <c r="J190"/>
  <c r="I190" s="1"/>
  <c r="J188"/>
  <c r="I188" s="1"/>
  <c r="I223"/>
  <c r="J178"/>
  <c r="I178" s="1"/>
  <c r="H178" s="1"/>
  <c r="G178" s="1"/>
  <c r="F178" s="1"/>
  <c r="J175"/>
  <c r="I175" s="1"/>
  <c r="H175" s="1"/>
  <c r="G175" s="1"/>
  <c r="F175" s="1"/>
  <c r="J173"/>
  <c r="I173" s="1"/>
  <c r="H173" s="1"/>
  <c r="G173" s="1"/>
  <c r="F173" s="1"/>
  <c r="J170"/>
  <c r="I170" s="1"/>
  <c r="H170" s="1"/>
  <c r="G170" s="1"/>
  <c r="F170" s="1"/>
  <c r="J169"/>
  <c r="I169" s="1"/>
  <c r="H169" s="1"/>
  <c r="F169" s="1"/>
  <c r="J168"/>
  <c r="I168" s="1"/>
  <c r="H168" s="1"/>
  <c r="G168" s="1"/>
  <c r="F168" s="1"/>
  <c r="J166"/>
  <c r="I166" s="1"/>
  <c r="H166" s="1"/>
  <c r="F166" s="1"/>
  <c r="I388"/>
  <c r="H408"/>
  <c r="C408" s="1"/>
  <c r="H388"/>
  <c r="C388" s="1"/>
  <c r="I381"/>
  <c r="I378" s="1"/>
  <c r="H381"/>
  <c r="H378" s="1"/>
  <c r="G381"/>
  <c r="G383"/>
  <c r="E40"/>
  <c r="J13"/>
  <c r="I13" s="1"/>
  <c r="H13" s="1"/>
  <c r="G13" s="1"/>
  <c r="F13" s="1"/>
  <c r="J12"/>
  <c r="J10"/>
  <c r="I10" s="1"/>
  <c r="H10" s="1"/>
  <c r="G10" s="1"/>
  <c r="F10" s="1"/>
  <c r="J7"/>
  <c r="I7" s="1"/>
  <c r="H7" s="1"/>
  <c r="G7" s="1"/>
  <c r="F7" s="1"/>
  <c r="J344"/>
  <c r="I344"/>
  <c r="H344"/>
  <c r="G344"/>
  <c r="F344"/>
  <c r="J279"/>
  <c r="I279"/>
  <c r="H279"/>
  <c r="G279"/>
  <c r="F279"/>
  <c r="J277"/>
  <c r="J274" s="1"/>
  <c r="I277"/>
  <c r="I274" s="1"/>
  <c r="H277"/>
  <c r="H274" s="1"/>
  <c r="G274"/>
  <c r="F277"/>
  <c r="F274" s="1"/>
  <c r="I271"/>
  <c r="I268" s="1"/>
  <c r="G268"/>
  <c r="E277"/>
  <c r="E271" s="1"/>
  <c r="E344"/>
  <c r="E936"/>
  <c r="E961"/>
  <c r="E904"/>
  <c r="E889" s="1"/>
  <c r="D277"/>
  <c r="D271" s="1"/>
  <c r="G430" l="1"/>
  <c r="D694"/>
  <c r="C694" s="1"/>
  <c r="D689"/>
  <c r="C689" s="1"/>
  <c r="C695"/>
  <c r="J707"/>
  <c r="J662" s="1"/>
  <c r="J659" s="1"/>
  <c r="G378"/>
  <c r="C378" s="1"/>
  <c r="C381"/>
  <c r="I746"/>
  <c r="J744"/>
  <c r="G676"/>
  <c r="G674" s="1"/>
  <c r="H674"/>
  <c r="I681"/>
  <c r="J679"/>
  <c r="J236"/>
  <c r="I437"/>
  <c r="J435"/>
  <c r="I601"/>
  <c r="J596"/>
  <c r="J584" s="1"/>
  <c r="I583"/>
  <c r="J581"/>
  <c r="J669"/>
  <c r="I531"/>
  <c r="J529"/>
  <c r="I552"/>
  <c r="J547"/>
  <c r="J544" s="1"/>
  <c r="F368"/>
  <c r="F359"/>
  <c r="F356" s="1"/>
  <c r="I602"/>
  <c r="I521"/>
  <c r="H521" s="1"/>
  <c r="G359"/>
  <c r="G356" s="1"/>
  <c r="H359"/>
  <c r="I359"/>
  <c r="I210"/>
  <c r="I216"/>
  <c r="J216"/>
  <c r="J221"/>
  <c r="F271"/>
  <c r="F268" s="1"/>
  <c r="H271"/>
  <c r="H268" s="1"/>
  <c r="J271"/>
  <c r="J268" s="1"/>
  <c r="I211"/>
  <c r="H427"/>
  <c r="H424" s="1"/>
  <c r="J350"/>
  <c r="J430"/>
  <c r="J427"/>
  <c r="J424" s="1"/>
  <c r="J171"/>
  <c r="J176"/>
  <c r="E924"/>
  <c r="H626"/>
  <c r="G626" s="1"/>
  <c r="I171"/>
  <c r="H171"/>
  <c r="J211"/>
  <c r="J554"/>
  <c r="J684"/>
  <c r="J714"/>
  <c r="J734"/>
  <c r="J739"/>
  <c r="H712"/>
  <c r="G712" s="1"/>
  <c r="G707" s="1"/>
  <c r="I707"/>
  <c r="I671"/>
  <c r="I686"/>
  <c r="I684" s="1"/>
  <c r="I716"/>
  <c r="H716" s="1"/>
  <c r="I736"/>
  <c r="H736" s="1"/>
  <c r="G736" s="1"/>
  <c r="G734" s="1"/>
  <c r="I741"/>
  <c r="H741" s="1"/>
  <c r="G615"/>
  <c r="G613" s="1"/>
  <c r="H613"/>
  <c r="H686"/>
  <c r="G595"/>
  <c r="G577"/>
  <c r="G706"/>
  <c r="H526"/>
  <c r="I524"/>
  <c r="H561"/>
  <c r="G478"/>
  <c r="H536"/>
  <c r="I534"/>
  <c r="G556"/>
  <c r="H554"/>
  <c r="J524"/>
  <c r="J534"/>
  <c r="I554"/>
  <c r="G427"/>
  <c r="G424" s="1"/>
  <c r="I430"/>
  <c r="I427"/>
  <c r="I424" s="1"/>
  <c r="I186"/>
  <c r="I221"/>
  <c r="F176"/>
  <c r="I12"/>
  <c r="H12" s="1"/>
  <c r="J704" l="1"/>
  <c r="J578"/>
  <c r="J575" s="1"/>
  <c r="J593"/>
  <c r="H746"/>
  <c r="I744"/>
  <c r="H681"/>
  <c r="I679"/>
  <c r="I662"/>
  <c r="I659" s="1"/>
  <c r="J186"/>
  <c r="I734"/>
  <c r="I714"/>
  <c r="H437"/>
  <c r="H435" s="1"/>
  <c r="I435"/>
  <c r="E8"/>
  <c r="G662"/>
  <c r="G659" s="1"/>
  <c r="H601"/>
  <c r="I596"/>
  <c r="I584" s="1"/>
  <c r="H583"/>
  <c r="H519"/>
  <c r="H531"/>
  <c r="I529"/>
  <c r="H671"/>
  <c r="H669" s="1"/>
  <c r="I669"/>
  <c r="J517"/>
  <c r="J479" s="1"/>
  <c r="J476" s="1"/>
  <c r="H552"/>
  <c r="I547"/>
  <c r="I544" s="1"/>
  <c r="J519"/>
  <c r="J514"/>
  <c r="I356"/>
  <c r="I353"/>
  <c r="I350" s="1"/>
  <c r="H602"/>
  <c r="I519"/>
  <c r="H353"/>
  <c r="H350" s="1"/>
  <c r="H356"/>
  <c r="H707"/>
  <c r="F353"/>
  <c r="F350" s="1"/>
  <c r="G353"/>
  <c r="G350" s="1"/>
  <c r="I739"/>
  <c r="I704"/>
  <c r="G741"/>
  <c r="G739" s="1"/>
  <c r="H739"/>
  <c r="G716"/>
  <c r="G714" s="1"/>
  <c r="H714"/>
  <c r="G686"/>
  <c r="G684" s="1"/>
  <c r="H684"/>
  <c r="G704"/>
  <c r="F556"/>
  <c r="F554" s="1"/>
  <c r="G554"/>
  <c r="G536"/>
  <c r="H534"/>
  <c r="G521"/>
  <c r="G519" s="1"/>
  <c r="F478"/>
  <c r="G561"/>
  <c r="G526"/>
  <c r="H524"/>
  <c r="G12"/>
  <c r="E460"/>
  <c r="E356"/>
  <c r="E268"/>
  <c r="E279"/>
  <c r="E274"/>
  <c r="G746" l="1"/>
  <c r="G744" s="1"/>
  <c r="H744"/>
  <c r="I578"/>
  <c r="I575" s="1"/>
  <c r="G681"/>
  <c r="G679" s="1"/>
  <c r="H679"/>
  <c r="I581"/>
  <c r="G671"/>
  <c r="G669" s="1"/>
  <c r="I593"/>
  <c r="H596"/>
  <c r="H584" s="1"/>
  <c r="H581" s="1"/>
  <c r="G601"/>
  <c r="G596" s="1"/>
  <c r="G584" s="1"/>
  <c r="G578" s="1"/>
  <c r="G575" s="1"/>
  <c r="H704"/>
  <c r="H662"/>
  <c r="H659" s="1"/>
  <c r="G583"/>
  <c r="H529"/>
  <c r="G531"/>
  <c r="I517"/>
  <c r="G552"/>
  <c r="H547"/>
  <c r="G602"/>
  <c r="E368"/>
  <c r="C368" s="1"/>
  <c r="C359"/>
  <c r="C353" s="1"/>
  <c r="C350" s="1"/>
  <c r="E353"/>
  <c r="C356"/>
  <c r="F526"/>
  <c r="F524" s="1"/>
  <c r="G524"/>
  <c r="F561"/>
  <c r="F521"/>
  <c r="F519" s="1"/>
  <c r="F536"/>
  <c r="F534" s="1"/>
  <c r="G534"/>
  <c r="F12"/>
  <c r="H593" l="1"/>
  <c r="G593"/>
  <c r="G581"/>
  <c r="H578"/>
  <c r="H575" s="1"/>
  <c r="G529"/>
  <c r="F531"/>
  <c r="F529" s="1"/>
  <c r="I479"/>
  <c r="I476" s="1"/>
  <c r="I514"/>
  <c r="F552"/>
  <c r="F547" s="1"/>
  <c r="G547"/>
  <c r="G517" s="1"/>
  <c r="H544"/>
  <c r="H517"/>
  <c r="E350"/>
  <c r="E853"/>
  <c r="E854"/>
  <c r="D854" s="1"/>
  <c r="C854" s="1"/>
  <c r="E855"/>
  <c r="E857"/>
  <c r="D857" s="1"/>
  <c r="C857" s="1"/>
  <c r="E858"/>
  <c r="C858" s="1"/>
  <c r="C859"/>
  <c r="H238"/>
  <c r="C239"/>
  <c r="H240"/>
  <c r="D460"/>
  <c r="C460" s="1"/>
  <c r="H236" l="1"/>
  <c r="F544"/>
  <c r="F517"/>
  <c r="H514"/>
  <c r="H479"/>
  <c r="H476" s="1"/>
  <c r="G544"/>
  <c r="D855"/>
  <c r="C855" s="1"/>
  <c r="G240"/>
  <c r="F240" s="1"/>
  <c r="E240" s="1"/>
  <c r="D240" s="1"/>
  <c r="C240" s="1"/>
  <c r="G238"/>
  <c r="G514" l="1"/>
  <c r="G479"/>
  <c r="G476" s="1"/>
  <c r="F479"/>
  <c r="F476" s="1"/>
  <c r="F514"/>
  <c r="F238"/>
  <c r="E7"/>
  <c r="E10"/>
  <c r="D10" s="1"/>
  <c r="C10" s="1"/>
  <c r="E12"/>
  <c r="E13"/>
  <c r="C13" s="1"/>
  <c r="D936"/>
  <c r="C936" s="1"/>
  <c r="C961"/>
  <c r="D951"/>
  <c r="C951" s="1"/>
  <c r="D904"/>
  <c r="D889" s="1"/>
  <c r="D883" s="1"/>
  <c r="E884"/>
  <c r="D884" s="1"/>
  <c r="C884" s="1"/>
  <c r="E885"/>
  <c r="D885" s="1"/>
  <c r="C885" s="1"/>
  <c r="E890"/>
  <c r="D890" s="1"/>
  <c r="C890" s="1"/>
  <c r="E893"/>
  <c r="C894"/>
  <c r="E895"/>
  <c r="D895" s="1"/>
  <c r="C895" s="1"/>
  <c r="E898"/>
  <c r="C899"/>
  <c r="E900"/>
  <c r="D900" s="1"/>
  <c r="C900" s="1"/>
  <c r="E903"/>
  <c r="E905"/>
  <c r="D905" s="1"/>
  <c r="C905" s="1"/>
  <c r="E908"/>
  <c r="C909"/>
  <c r="E910"/>
  <c r="D910" s="1"/>
  <c r="C910" s="1"/>
  <c r="E913"/>
  <c r="C914"/>
  <c r="E915"/>
  <c r="D915" s="1"/>
  <c r="C915" s="1"/>
  <c r="E918"/>
  <c r="E920"/>
  <c r="D920" s="1"/>
  <c r="C920" s="1"/>
  <c r="E937"/>
  <c r="D937" s="1"/>
  <c r="C937" s="1"/>
  <c r="E940"/>
  <c r="C941"/>
  <c r="E942"/>
  <c r="D942" s="1"/>
  <c r="C942" s="1"/>
  <c r="E945"/>
  <c r="C946"/>
  <c r="E947"/>
  <c r="C947" s="1"/>
  <c r="E950"/>
  <c r="E952"/>
  <c r="D952" s="1"/>
  <c r="C952" s="1"/>
  <c r="E955"/>
  <c r="C956"/>
  <c r="E957"/>
  <c r="D957" s="1"/>
  <c r="C957" s="1"/>
  <c r="E960"/>
  <c r="E962"/>
  <c r="D962" s="1"/>
  <c r="C962" s="1"/>
  <c r="E965"/>
  <c r="C966"/>
  <c r="C967"/>
  <c r="E977"/>
  <c r="D977" s="1"/>
  <c r="C977" s="1"/>
  <c r="E980"/>
  <c r="C981"/>
  <c r="E982"/>
  <c r="D982" s="1"/>
  <c r="C982" s="1"/>
  <c r="E985"/>
  <c r="C986"/>
  <c r="E987"/>
  <c r="D987" s="1"/>
  <c r="C987" s="1"/>
  <c r="E988"/>
  <c r="E990"/>
  <c r="D990" s="1"/>
  <c r="C990" s="1"/>
  <c r="C991"/>
  <c r="E992"/>
  <c r="D992" s="1"/>
  <c r="C992" s="1"/>
  <c r="E995"/>
  <c r="C996"/>
  <c r="E997"/>
  <c r="D997" s="1"/>
  <c r="C997" s="1"/>
  <c r="C1000"/>
  <c r="C1001"/>
  <c r="E1002"/>
  <c r="E1005"/>
  <c r="C1006"/>
  <c r="E1007"/>
  <c r="D1007" s="1"/>
  <c r="C1007" s="1"/>
  <c r="E1010"/>
  <c r="C1011"/>
  <c r="E1012"/>
  <c r="D1012" s="1"/>
  <c r="C1012" s="1"/>
  <c r="E1015"/>
  <c r="C1016"/>
  <c r="E1017"/>
  <c r="D1017" s="1"/>
  <c r="C1017" s="1"/>
  <c r="E1020"/>
  <c r="C1021"/>
  <c r="E1022"/>
  <c r="D1022" s="1"/>
  <c r="C1022" s="1"/>
  <c r="E1025"/>
  <c r="E1023" s="1"/>
  <c r="C1026"/>
  <c r="E1027"/>
  <c r="D1027" s="1"/>
  <c r="C1027" s="1"/>
  <c r="E1030"/>
  <c r="C1031"/>
  <c r="E1032"/>
  <c r="D1032" s="1"/>
  <c r="C1032" s="1"/>
  <c r="E1033"/>
  <c r="D1033" s="1"/>
  <c r="C1033" s="1"/>
  <c r="E1035"/>
  <c r="D1035" s="1"/>
  <c r="C1035" s="1"/>
  <c r="E1036"/>
  <c r="E976" s="1"/>
  <c r="C1037"/>
  <c r="C1050"/>
  <c r="E1051"/>
  <c r="E1052"/>
  <c r="D1052" s="1"/>
  <c r="C1052" s="1"/>
  <c r="E932"/>
  <c r="D932" s="1"/>
  <c r="C932" s="1"/>
  <c r="E935"/>
  <c r="E926"/>
  <c r="D926" s="1"/>
  <c r="C926" s="1"/>
  <c r="E927"/>
  <c r="D927" s="1"/>
  <c r="C927" s="1"/>
  <c r="C767"/>
  <c r="E768"/>
  <c r="D768" s="1"/>
  <c r="C768" s="1"/>
  <c r="E769"/>
  <c r="D769" s="1"/>
  <c r="C769" s="1"/>
  <c r="E770"/>
  <c r="E771"/>
  <c r="D771" s="1"/>
  <c r="C771" s="1"/>
  <c r="E772"/>
  <c r="D772" s="1"/>
  <c r="C772" s="1"/>
  <c r="E774"/>
  <c r="D774" s="1"/>
  <c r="C774" s="1"/>
  <c r="E775"/>
  <c r="D775" s="1"/>
  <c r="C775" s="1"/>
  <c r="E776"/>
  <c r="D776" s="1"/>
  <c r="C776" s="1"/>
  <c r="E779"/>
  <c r="E781"/>
  <c r="D781" s="1"/>
  <c r="C781" s="1"/>
  <c r="E784"/>
  <c r="C785"/>
  <c r="E786"/>
  <c r="D786" s="1"/>
  <c r="C786" s="1"/>
  <c r="E787"/>
  <c r="D787" s="1"/>
  <c r="C787" s="1"/>
  <c r="E789"/>
  <c r="D789" s="1"/>
  <c r="C789" s="1"/>
  <c r="E790"/>
  <c r="E791"/>
  <c r="D791" s="1"/>
  <c r="C791" s="1"/>
  <c r="E792"/>
  <c r="D792" s="1"/>
  <c r="C792" s="1"/>
  <c r="E794"/>
  <c r="D794" s="1"/>
  <c r="C794" s="1"/>
  <c r="E795"/>
  <c r="D795" s="1"/>
  <c r="C795" s="1"/>
  <c r="E796"/>
  <c r="D796" s="1"/>
  <c r="C796" s="1"/>
  <c r="E799"/>
  <c r="D799" s="1"/>
  <c r="E801"/>
  <c r="D801" s="1"/>
  <c r="C801" s="1"/>
  <c r="E802"/>
  <c r="D802" s="1"/>
  <c r="C802" s="1"/>
  <c r="E804"/>
  <c r="D804" s="1"/>
  <c r="C804" s="1"/>
  <c r="E805"/>
  <c r="D805" s="1"/>
  <c r="E806"/>
  <c r="D806" s="1"/>
  <c r="C806" s="1"/>
  <c r="E807"/>
  <c r="D807" s="1"/>
  <c r="C807" s="1"/>
  <c r="E809"/>
  <c r="D809" s="1"/>
  <c r="C809" s="1"/>
  <c r="E810"/>
  <c r="D810" s="1"/>
  <c r="C810" s="1"/>
  <c r="E811"/>
  <c r="D811" s="1"/>
  <c r="C811" s="1"/>
  <c r="E812"/>
  <c r="D812" s="1"/>
  <c r="C812" s="1"/>
  <c r="E814"/>
  <c r="D814" s="1"/>
  <c r="C814" s="1"/>
  <c r="E815"/>
  <c r="D815" s="1"/>
  <c r="C815" s="1"/>
  <c r="E816"/>
  <c r="D816" s="1"/>
  <c r="C816" s="1"/>
  <c r="E817"/>
  <c r="D817" s="1"/>
  <c r="C817" s="1"/>
  <c r="E819"/>
  <c r="D819" s="1"/>
  <c r="C819" s="1"/>
  <c r="E820"/>
  <c r="D820" s="1"/>
  <c r="C820" s="1"/>
  <c r="E821"/>
  <c r="D821" s="1"/>
  <c r="C821" s="1"/>
  <c r="E822"/>
  <c r="D822" s="1"/>
  <c r="C822" s="1"/>
  <c r="E824"/>
  <c r="D824" s="1"/>
  <c r="C824" s="1"/>
  <c r="E825"/>
  <c r="D825" s="1"/>
  <c r="C825" s="1"/>
  <c r="C826"/>
  <c r="E850"/>
  <c r="E852"/>
  <c r="D852" s="1"/>
  <c r="C853"/>
  <c r="E865"/>
  <c r="D865" s="1"/>
  <c r="C865" s="1"/>
  <c r="E867"/>
  <c r="D867" s="1"/>
  <c r="C867" s="1"/>
  <c r="E868"/>
  <c r="D868" s="1"/>
  <c r="C868" s="1"/>
  <c r="E762"/>
  <c r="D762" s="1"/>
  <c r="C762" s="1"/>
  <c r="E763"/>
  <c r="D763" s="1"/>
  <c r="C763" s="1"/>
  <c r="E764"/>
  <c r="D764" s="1"/>
  <c r="C764" s="1"/>
  <c r="E765"/>
  <c r="D765" s="1"/>
  <c r="C765" s="1"/>
  <c r="E756"/>
  <c r="D756" s="1"/>
  <c r="C756" s="1"/>
  <c r="E757"/>
  <c r="D757" s="1"/>
  <c r="C757" s="1"/>
  <c r="E758"/>
  <c r="D758" s="1"/>
  <c r="C758" s="1"/>
  <c r="E760"/>
  <c r="D760" s="1"/>
  <c r="C760" s="1"/>
  <c r="E751"/>
  <c r="E752"/>
  <c r="D752" s="1"/>
  <c r="C752" s="1"/>
  <c r="E754"/>
  <c r="D754" s="1"/>
  <c r="C754" s="1"/>
  <c r="F671"/>
  <c r="F673"/>
  <c r="E673" s="1"/>
  <c r="D673" s="1"/>
  <c r="C673" s="1"/>
  <c r="F676"/>
  <c r="C677"/>
  <c r="F678"/>
  <c r="E678" s="1"/>
  <c r="D678" s="1"/>
  <c r="C678" s="1"/>
  <c r="F681"/>
  <c r="C682"/>
  <c r="F683"/>
  <c r="E683" s="1"/>
  <c r="D683" s="1"/>
  <c r="C683" s="1"/>
  <c r="F686"/>
  <c r="C687"/>
  <c r="F688"/>
  <c r="E688" s="1"/>
  <c r="D688" s="1"/>
  <c r="C688" s="1"/>
  <c r="F706"/>
  <c r="F708"/>
  <c r="E708" s="1"/>
  <c r="D708" s="1"/>
  <c r="C708" s="1"/>
  <c r="F709"/>
  <c r="E709" s="1"/>
  <c r="D709" s="1"/>
  <c r="C709" s="1"/>
  <c r="F711"/>
  <c r="E711" s="1"/>
  <c r="D711" s="1"/>
  <c r="C711" s="1"/>
  <c r="F712"/>
  <c r="F713"/>
  <c r="E713" s="1"/>
  <c r="D713" s="1"/>
  <c r="C713" s="1"/>
  <c r="F716"/>
  <c r="C717"/>
  <c r="F718"/>
  <c r="E718" s="1"/>
  <c r="D718" s="1"/>
  <c r="C718" s="1"/>
  <c r="F719"/>
  <c r="E719" s="1"/>
  <c r="D719" s="1"/>
  <c r="C719" s="1"/>
  <c r="F721"/>
  <c r="E721" s="1"/>
  <c r="D721" s="1"/>
  <c r="C721" s="1"/>
  <c r="F722"/>
  <c r="E722" s="1"/>
  <c r="D722" s="1"/>
  <c r="C722" s="1"/>
  <c r="F723"/>
  <c r="E723" s="1"/>
  <c r="D723" s="1"/>
  <c r="C723" s="1"/>
  <c r="F724"/>
  <c r="E724" s="1"/>
  <c r="F726"/>
  <c r="E726" s="1"/>
  <c r="D726" s="1"/>
  <c r="F727"/>
  <c r="E727" s="1"/>
  <c r="C727" s="1"/>
  <c r="F728"/>
  <c r="E728" s="1"/>
  <c r="D728" s="1"/>
  <c r="C728" s="1"/>
  <c r="F729"/>
  <c r="E729" s="1"/>
  <c r="D729" s="1"/>
  <c r="C729" s="1"/>
  <c r="F731"/>
  <c r="E731" s="1"/>
  <c r="D731" s="1"/>
  <c r="C731" s="1"/>
  <c r="F732"/>
  <c r="E732" s="1"/>
  <c r="D732" s="1"/>
  <c r="C732" s="1"/>
  <c r="F733"/>
  <c r="E733" s="1"/>
  <c r="D733" s="1"/>
  <c r="C733" s="1"/>
  <c r="F736"/>
  <c r="C737"/>
  <c r="F738"/>
  <c r="E738" s="1"/>
  <c r="D738" s="1"/>
  <c r="C738" s="1"/>
  <c r="F741"/>
  <c r="C742"/>
  <c r="F743"/>
  <c r="E743" s="1"/>
  <c r="D743" s="1"/>
  <c r="F746"/>
  <c r="C748"/>
  <c r="F595"/>
  <c r="F597"/>
  <c r="E597" s="1"/>
  <c r="D597" s="1"/>
  <c r="C597" s="1"/>
  <c r="F598"/>
  <c r="E598" s="1"/>
  <c r="F600"/>
  <c r="E600" s="1"/>
  <c r="F601"/>
  <c r="F602"/>
  <c r="F603"/>
  <c r="F605"/>
  <c r="E605" s="1"/>
  <c r="F606"/>
  <c r="C606" s="1"/>
  <c r="F607"/>
  <c r="E607" s="1"/>
  <c r="F608"/>
  <c r="F610"/>
  <c r="E610" s="1"/>
  <c r="F611"/>
  <c r="C611" s="1"/>
  <c r="F612"/>
  <c r="E612" s="1"/>
  <c r="D612" s="1"/>
  <c r="C612" s="1"/>
  <c r="F615"/>
  <c r="E615" s="1"/>
  <c r="C616"/>
  <c r="F617"/>
  <c r="E617" s="1"/>
  <c r="D617" s="1"/>
  <c r="C617" s="1"/>
  <c r="F620"/>
  <c r="C621"/>
  <c r="F622"/>
  <c r="E622" s="1"/>
  <c r="D622" s="1"/>
  <c r="C622" s="1"/>
  <c r="F623"/>
  <c r="E623" s="1"/>
  <c r="C623" s="1"/>
  <c r="F625"/>
  <c r="E625" s="1"/>
  <c r="C625" s="1"/>
  <c r="F626"/>
  <c r="E626" s="1"/>
  <c r="C626" s="1"/>
  <c r="F587"/>
  <c r="E587" s="1"/>
  <c r="D587" s="1"/>
  <c r="C587" s="1"/>
  <c r="F589"/>
  <c r="E589" s="1"/>
  <c r="D589" s="1"/>
  <c r="C589" s="1"/>
  <c r="F590"/>
  <c r="E590" s="1"/>
  <c r="D590" s="1"/>
  <c r="C590" s="1"/>
  <c r="F591"/>
  <c r="E591" s="1"/>
  <c r="D591" s="1"/>
  <c r="C591" s="1"/>
  <c r="F583"/>
  <c r="F585"/>
  <c r="E585" s="1"/>
  <c r="D585" s="1"/>
  <c r="C585" s="1"/>
  <c r="F577"/>
  <c r="F579"/>
  <c r="E579" s="1"/>
  <c r="D579" s="1"/>
  <c r="C579" s="1"/>
  <c r="D547"/>
  <c r="E499"/>
  <c r="D499" s="1"/>
  <c r="C499" s="1"/>
  <c r="E501"/>
  <c r="D501" s="1"/>
  <c r="C501" s="1"/>
  <c r="E502"/>
  <c r="D502" s="1"/>
  <c r="C502" s="1"/>
  <c r="E503"/>
  <c r="D503" s="1"/>
  <c r="C503" s="1"/>
  <c r="E504"/>
  <c r="D504" s="1"/>
  <c r="C504" s="1"/>
  <c r="E506"/>
  <c r="D506" s="1"/>
  <c r="C506" s="1"/>
  <c r="E507"/>
  <c r="D507" s="1"/>
  <c r="C507" s="1"/>
  <c r="E508"/>
  <c r="D508" s="1"/>
  <c r="C508" s="1"/>
  <c r="E509"/>
  <c r="D509" s="1"/>
  <c r="C509" s="1"/>
  <c r="E511"/>
  <c r="D511" s="1"/>
  <c r="C511" s="1"/>
  <c r="E512"/>
  <c r="D512" s="1"/>
  <c r="C512" s="1"/>
  <c r="E521"/>
  <c r="E523"/>
  <c r="D523" s="1"/>
  <c r="C523" s="1"/>
  <c r="E526"/>
  <c r="C527"/>
  <c r="E528"/>
  <c r="D528" s="1"/>
  <c r="C528" s="1"/>
  <c r="E531"/>
  <c r="C532"/>
  <c r="E533"/>
  <c r="D533" s="1"/>
  <c r="C533" s="1"/>
  <c r="E536"/>
  <c r="C537"/>
  <c r="E546"/>
  <c r="D546" s="1"/>
  <c r="C546" s="1"/>
  <c r="E548"/>
  <c r="D548" s="1"/>
  <c r="C548" s="1"/>
  <c r="E549"/>
  <c r="C549" s="1"/>
  <c r="E551"/>
  <c r="D551" s="1"/>
  <c r="C551" s="1"/>
  <c r="E552"/>
  <c r="E547" s="1"/>
  <c r="E553"/>
  <c r="D553" s="1"/>
  <c r="C553" s="1"/>
  <c r="E556"/>
  <c r="C557"/>
  <c r="E558"/>
  <c r="D558" s="1"/>
  <c r="C558" s="1"/>
  <c r="E561"/>
  <c r="C562"/>
  <c r="E563"/>
  <c r="D563" s="1"/>
  <c r="C563" s="1"/>
  <c r="E564"/>
  <c r="D564" s="1"/>
  <c r="C564" s="1"/>
  <c r="E566"/>
  <c r="D566" s="1"/>
  <c r="C566" s="1"/>
  <c r="E567"/>
  <c r="D567" s="1"/>
  <c r="C567" s="1"/>
  <c r="E568"/>
  <c r="D568" s="1"/>
  <c r="C568" s="1"/>
  <c r="E569"/>
  <c r="D569" s="1"/>
  <c r="C569" s="1"/>
  <c r="E571"/>
  <c r="D571" s="1"/>
  <c r="C571" s="1"/>
  <c r="E572"/>
  <c r="D572" s="1"/>
  <c r="C572" s="1"/>
  <c r="E573"/>
  <c r="D573" s="1"/>
  <c r="C573" s="1"/>
  <c r="C494"/>
  <c r="E496"/>
  <c r="D496" s="1"/>
  <c r="C496" s="1"/>
  <c r="E497"/>
  <c r="D497" s="1"/>
  <c r="C497" s="1"/>
  <c r="E498"/>
  <c r="D498" s="1"/>
  <c r="C498" s="1"/>
  <c r="E478"/>
  <c r="E480"/>
  <c r="D480" s="1"/>
  <c r="C480" s="1"/>
  <c r="E484"/>
  <c r="D484" s="1"/>
  <c r="C484" s="1"/>
  <c r="E485"/>
  <c r="E486"/>
  <c r="D486" s="1"/>
  <c r="C486" s="1"/>
  <c r="E482"/>
  <c r="D482" s="1"/>
  <c r="C482" s="1"/>
  <c r="E488"/>
  <c r="D488" s="1"/>
  <c r="C488" s="1"/>
  <c r="E490"/>
  <c r="D490" s="1"/>
  <c r="C490" s="1"/>
  <c r="E492"/>
  <c r="D492" s="1"/>
  <c r="C492" s="1"/>
  <c r="G437"/>
  <c r="G439"/>
  <c r="F439" s="1"/>
  <c r="E439" s="1"/>
  <c r="D439" s="1"/>
  <c r="C439" s="1"/>
  <c r="G440"/>
  <c r="F440" s="1"/>
  <c r="E440" s="1"/>
  <c r="D440" s="1"/>
  <c r="C440" s="1"/>
  <c r="G442"/>
  <c r="F442" s="1"/>
  <c r="E442" s="1"/>
  <c r="D442" s="1"/>
  <c r="C442" s="1"/>
  <c r="G443"/>
  <c r="F443" s="1"/>
  <c r="G444"/>
  <c r="F444" s="1"/>
  <c r="E444" s="1"/>
  <c r="D444" s="1"/>
  <c r="C444" s="1"/>
  <c r="G445"/>
  <c r="F445" s="1"/>
  <c r="G447"/>
  <c r="F447" s="1"/>
  <c r="E447" s="1"/>
  <c r="G448"/>
  <c r="F448" s="1"/>
  <c r="C448" s="1"/>
  <c r="G449"/>
  <c r="F449" s="1"/>
  <c r="E449" s="1"/>
  <c r="D449" s="1"/>
  <c r="C449" s="1"/>
  <c r="G452"/>
  <c r="F452" s="1"/>
  <c r="E452" s="1"/>
  <c r="C453"/>
  <c r="G454"/>
  <c r="F454" s="1"/>
  <c r="E454" s="1"/>
  <c r="D454" s="1"/>
  <c r="C454" s="1"/>
  <c r="C455"/>
  <c r="G457"/>
  <c r="F457" s="1"/>
  <c r="E457" s="1"/>
  <c r="D457" s="1"/>
  <c r="C457" s="1"/>
  <c r="C458"/>
  <c r="C434"/>
  <c r="D344"/>
  <c r="C344" s="1"/>
  <c r="C347"/>
  <c r="C282"/>
  <c r="C279"/>
  <c r="C32"/>
  <c r="D169"/>
  <c r="D164" s="1"/>
  <c r="J142"/>
  <c r="I142" s="1"/>
  <c r="H142" s="1"/>
  <c r="G142" s="1"/>
  <c r="F142" s="1"/>
  <c r="E142" s="1"/>
  <c r="D142" s="1"/>
  <c r="C142" s="1"/>
  <c r="J144"/>
  <c r="I144" s="1"/>
  <c r="H144" s="1"/>
  <c r="G144" s="1"/>
  <c r="F144" s="1"/>
  <c r="E144" s="1"/>
  <c r="J145"/>
  <c r="I145" s="1"/>
  <c r="H145" s="1"/>
  <c r="G145" s="1"/>
  <c r="F145" s="1"/>
  <c r="J147"/>
  <c r="I147" s="1"/>
  <c r="H147" s="1"/>
  <c r="G147" s="1"/>
  <c r="F147" s="1"/>
  <c r="E147" s="1"/>
  <c r="J148"/>
  <c r="I148" s="1"/>
  <c r="H148" s="1"/>
  <c r="G148" s="1"/>
  <c r="F148" s="1"/>
  <c r="J149"/>
  <c r="I149" s="1"/>
  <c r="H149" s="1"/>
  <c r="G149" s="1"/>
  <c r="F149" s="1"/>
  <c r="E149" s="1"/>
  <c r="D149" s="1"/>
  <c r="C149" s="1"/>
  <c r="J150"/>
  <c r="I150" s="1"/>
  <c r="H150" s="1"/>
  <c r="G150" s="1"/>
  <c r="J152"/>
  <c r="I152" s="1"/>
  <c r="H152" s="1"/>
  <c r="G152" s="1"/>
  <c r="F152" s="1"/>
  <c r="E166"/>
  <c r="E168"/>
  <c r="D168" s="1"/>
  <c r="C168" s="1"/>
  <c r="E169"/>
  <c r="E170"/>
  <c r="D170" s="1"/>
  <c r="C170" s="1"/>
  <c r="C171"/>
  <c r="E173"/>
  <c r="D173" s="1"/>
  <c r="C173" s="1"/>
  <c r="C174"/>
  <c r="E175"/>
  <c r="D175" s="1"/>
  <c r="C175" s="1"/>
  <c r="E178"/>
  <c r="C179"/>
  <c r="H188"/>
  <c r="H190"/>
  <c r="H193"/>
  <c r="C194"/>
  <c r="H195"/>
  <c r="H198"/>
  <c r="E198" s="1"/>
  <c r="C199"/>
  <c r="H200"/>
  <c r="H203"/>
  <c r="C204"/>
  <c r="H205"/>
  <c r="H208"/>
  <c r="C209"/>
  <c r="H210"/>
  <c r="H213"/>
  <c r="H215"/>
  <c r="H218"/>
  <c r="C219"/>
  <c r="H220"/>
  <c r="H223"/>
  <c r="C224"/>
  <c r="H225"/>
  <c r="I241"/>
  <c r="H241" s="1"/>
  <c r="J243"/>
  <c r="I243" s="1"/>
  <c r="H243" s="1"/>
  <c r="J244"/>
  <c r="J159" s="1"/>
  <c r="J245"/>
  <c r="I245" s="1"/>
  <c r="H245" s="1"/>
  <c r="J246"/>
  <c r="I246" s="1"/>
  <c r="H246" s="1"/>
  <c r="J248"/>
  <c r="I248" s="1"/>
  <c r="H248" s="1"/>
  <c r="J249"/>
  <c r="I249" s="1"/>
  <c r="H249" s="1"/>
  <c r="C249" s="1"/>
  <c r="J251"/>
  <c r="I251" s="1"/>
  <c r="H251" s="1"/>
  <c r="J252"/>
  <c r="I252" s="1"/>
  <c r="H252" s="1"/>
  <c r="J254"/>
  <c r="I254" s="1"/>
  <c r="H254" s="1"/>
  <c r="J255"/>
  <c r="I255" s="1"/>
  <c r="H255" s="1"/>
  <c r="C255" s="1"/>
  <c r="J256"/>
  <c r="I256" s="1"/>
  <c r="H256" s="1"/>
  <c r="J257"/>
  <c r="I257" s="1"/>
  <c r="H257" s="1"/>
  <c r="J259"/>
  <c r="I259" s="1"/>
  <c r="H259" s="1"/>
  <c r="J260"/>
  <c r="I260" s="1"/>
  <c r="H260" s="1"/>
  <c r="J261"/>
  <c r="I261" s="1"/>
  <c r="H261" s="1"/>
  <c r="J262"/>
  <c r="I262" s="1"/>
  <c r="H262" s="1"/>
  <c r="J264"/>
  <c r="I264" s="1"/>
  <c r="H264" s="1"/>
  <c r="J265"/>
  <c r="I265" s="1"/>
  <c r="H265" s="1"/>
  <c r="C265" s="1"/>
  <c r="J266"/>
  <c r="J44"/>
  <c r="I44" s="1"/>
  <c r="J45"/>
  <c r="I45" s="1"/>
  <c r="H45" s="1"/>
  <c r="G45" s="1"/>
  <c r="F45" s="1"/>
  <c r="E45" s="1"/>
  <c r="J47"/>
  <c r="I47" s="1"/>
  <c r="H47" s="1"/>
  <c r="G47" s="1"/>
  <c r="F47" s="1"/>
  <c r="J48"/>
  <c r="I48" s="1"/>
  <c r="J49"/>
  <c r="I49" s="1"/>
  <c r="H49" s="1"/>
  <c r="G49" s="1"/>
  <c r="F49" s="1"/>
  <c r="J50"/>
  <c r="I50" s="1"/>
  <c r="H50" s="1"/>
  <c r="G50" s="1"/>
  <c r="F50" s="1"/>
  <c r="E50" s="1"/>
  <c r="J52"/>
  <c r="I52" s="1"/>
  <c r="H52" s="1"/>
  <c r="G52" s="1"/>
  <c r="F52" s="1"/>
  <c r="J53"/>
  <c r="I53" s="1"/>
  <c r="H53" s="1"/>
  <c r="G53" s="1"/>
  <c r="F53" s="1"/>
  <c r="J54"/>
  <c r="I54" s="1"/>
  <c r="H54" s="1"/>
  <c r="G54" s="1"/>
  <c r="F54" s="1"/>
  <c r="J55"/>
  <c r="I55" s="1"/>
  <c r="H55" s="1"/>
  <c r="G55" s="1"/>
  <c r="J57"/>
  <c r="I57" s="1"/>
  <c r="H57" s="1"/>
  <c r="G57" s="1"/>
  <c r="F57" s="1"/>
  <c r="J58"/>
  <c r="I58" s="1"/>
  <c r="H58" s="1"/>
  <c r="G58" s="1"/>
  <c r="F58" s="1"/>
  <c r="J59"/>
  <c r="I59" s="1"/>
  <c r="H59" s="1"/>
  <c r="G59" s="1"/>
  <c r="F59" s="1"/>
  <c r="J60"/>
  <c r="I60" s="1"/>
  <c r="H60" s="1"/>
  <c r="G60" s="1"/>
  <c r="F60" s="1"/>
  <c r="E60" s="1"/>
  <c r="J62"/>
  <c r="I62" s="1"/>
  <c r="H62" s="1"/>
  <c r="G62" s="1"/>
  <c r="F62" s="1"/>
  <c r="J63"/>
  <c r="I63" s="1"/>
  <c r="H63" s="1"/>
  <c r="G63" s="1"/>
  <c r="F63" s="1"/>
  <c r="J64"/>
  <c r="I64" s="1"/>
  <c r="H64" s="1"/>
  <c r="G64" s="1"/>
  <c r="F64" s="1"/>
  <c r="J65"/>
  <c r="I65" s="1"/>
  <c r="H65" s="1"/>
  <c r="J67"/>
  <c r="I67" s="1"/>
  <c r="H67" s="1"/>
  <c r="G67" s="1"/>
  <c r="J68"/>
  <c r="I68" s="1"/>
  <c r="H68" s="1"/>
  <c r="C68" s="1"/>
  <c r="J69"/>
  <c r="I69" s="1"/>
  <c r="H69" s="1"/>
  <c r="G69" s="1"/>
  <c r="F69" s="1"/>
  <c r="J70"/>
  <c r="I70" s="1"/>
  <c r="J72"/>
  <c r="I72" s="1"/>
  <c r="H72" s="1"/>
  <c r="J73"/>
  <c r="I73" s="1"/>
  <c r="J74"/>
  <c r="I74" s="1"/>
  <c r="H74" s="1"/>
  <c r="G74" s="1"/>
  <c r="F74" s="1"/>
  <c r="J75"/>
  <c r="J77"/>
  <c r="I77" s="1"/>
  <c r="J78"/>
  <c r="J79"/>
  <c r="I79" s="1"/>
  <c r="H79" s="1"/>
  <c r="G79" s="1"/>
  <c r="F79" s="1"/>
  <c r="J97"/>
  <c r="I97" s="1"/>
  <c r="H97" s="1"/>
  <c r="G97" s="1"/>
  <c r="F97" s="1"/>
  <c r="E97" s="1"/>
  <c r="J98"/>
  <c r="I98" s="1"/>
  <c r="H98" s="1"/>
  <c r="G98" s="1"/>
  <c r="F98" s="1"/>
  <c r="J99"/>
  <c r="I99" s="1"/>
  <c r="H99" s="1"/>
  <c r="G99" s="1"/>
  <c r="F99" s="1"/>
  <c r="E99" s="1"/>
  <c r="D99" s="1"/>
  <c r="C99" s="1"/>
  <c r="J102"/>
  <c r="I102" s="1"/>
  <c r="H102" s="1"/>
  <c r="G102" s="1"/>
  <c r="F102" s="1"/>
  <c r="E102" s="1"/>
  <c r="E100" s="1"/>
  <c r="J103"/>
  <c r="I103" s="1"/>
  <c r="H103" s="1"/>
  <c r="G103" s="1"/>
  <c r="F103" s="1"/>
  <c r="J43"/>
  <c r="J40" s="1"/>
  <c r="D607" l="1"/>
  <c r="C607" s="1"/>
  <c r="D797"/>
  <c r="C797" s="1"/>
  <c r="C799"/>
  <c r="C805"/>
  <c r="C600"/>
  <c r="F707"/>
  <c r="E746"/>
  <c r="E744" s="1"/>
  <c r="F744"/>
  <c r="E888"/>
  <c r="E882" s="1"/>
  <c r="D1036"/>
  <c r="C1036" s="1"/>
  <c r="E931"/>
  <c r="E925" s="1"/>
  <c r="E922" s="1"/>
  <c r="D935"/>
  <c r="E933"/>
  <c r="C148"/>
  <c r="F143"/>
  <c r="D452"/>
  <c r="E450"/>
  <c r="D447"/>
  <c r="C447" s="1"/>
  <c r="E445"/>
  <c r="C445" s="1"/>
  <c r="C904"/>
  <c r="D918"/>
  <c r="E916"/>
  <c r="D102"/>
  <c r="D97"/>
  <c r="E98"/>
  <c r="E95" s="1"/>
  <c r="C95" s="1"/>
  <c r="C169"/>
  <c r="F55"/>
  <c r="E55" s="1"/>
  <c r="F437"/>
  <c r="G435"/>
  <c r="J156"/>
  <c r="J19"/>
  <c r="F596"/>
  <c r="F584" s="1"/>
  <c r="E583"/>
  <c r="C583" s="1"/>
  <c r="F669"/>
  <c r="C552"/>
  <c r="C547"/>
  <c r="D517"/>
  <c r="D514" s="1"/>
  <c r="E602"/>
  <c r="E519"/>
  <c r="J31"/>
  <c r="D144"/>
  <c r="C144" s="1"/>
  <c r="I266"/>
  <c r="H266" s="1"/>
  <c r="G266" s="1"/>
  <c r="F266" s="1"/>
  <c r="E266" s="1"/>
  <c r="D266" s="1"/>
  <c r="C266" s="1"/>
  <c r="E79"/>
  <c r="D79" s="1"/>
  <c r="C79" s="1"/>
  <c r="H77"/>
  <c r="G77" s="1"/>
  <c r="F77" s="1"/>
  <c r="I75"/>
  <c r="E74"/>
  <c r="D74" s="1"/>
  <c r="C74" s="1"/>
  <c r="G72"/>
  <c r="F72" s="1"/>
  <c r="H70"/>
  <c r="C70" s="1"/>
  <c r="E69"/>
  <c r="D69" s="1"/>
  <c r="C69" s="1"/>
  <c r="F67"/>
  <c r="G65"/>
  <c r="E64"/>
  <c r="D64" s="1"/>
  <c r="C64" s="1"/>
  <c r="E62"/>
  <c r="D62" s="1"/>
  <c r="E59"/>
  <c r="D59" s="1"/>
  <c r="C59" s="1"/>
  <c r="E57"/>
  <c r="D57" s="1"/>
  <c r="E54"/>
  <c r="D54" s="1"/>
  <c r="C54" s="1"/>
  <c r="E52"/>
  <c r="D52" s="1"/>
  <c r="E49"/>
  <c r="D49" s="1"/>
  <c r="C49" s="1"/>
  <c r="E47"/>
  <c r="D47" s="1"/>
  <c r="C47" s="1"/>
  <c r="C257"/>
  <c r="I244"/>
  <c r="I159" s="1"/>
  <c r="E152"/>
  <c r="F150"/>
  <c r="D147"/>
  <c r="C147" s="1"/>
  <c r="E145"/>
  <c r="C145" s="1"/>
  <c r="D751"/>
  <c r="C751" s="1"/>
  <c r="D779"/>
  <c r="C779" s="1"/>
  <c r="D1051"/>
  <c r="C1051" s="1"/>
  <c r="E1048"/>
  <c r="D1030"/>
  <c r="D1028" s="1"/>
  <c r="E1028"/>
  <c r="D1020"/>
  <c r="D1018" s="1"/>
  <c r="E1018"/>
  <c r="D1015"/>
  <c r="C1015" s="1"/>
  <c r="E1013"/>
  <c r="D1010"/>
  <c r="C1010" s="1"/>
  <c r="E1008"/>
  <c r="D1005"/>
  <c r="C1005" s="1"/>
  <c r="E1003"/>
  <c r="D1002"/>
  <c r="C1002" s="1"/>
  <c r="E998"/>
  <c r="C998" s="1"/>
  <c r="C995"/>
  <c r="E993"/>
  <c r="D985"/>
  <c r="C985" s="1"/>
  <c r="E983"/>
  <c r="D980"/>
  <c r="E978"/>
  <c r="D965"/>
  <c r="C965" s="1"/>
  <c r="E963"/>
  <c r="D960"/>
  <c r="C960" s="1"/>
  <c r="E958"/>
  <c r="D955"/>
  <c r="C955" s="1"/>
  <c r="E953"/>
  <c r="D950"/>
  <c r="C950" s="1"/>
  <c r="E948"/>
  <c r="D945"/>
  <c r="C945" s="1"/>
  <c r="E943"/>
  <c r="D940"/>
  <c r="C940" s="1"/>
  <c r="E938"/>
  <c r="D913"/>
  <c r="C913" s="1"/>
  <c r="E911"/>
  <c r="D908"/>
  <c r="C908" s="1"/>
  <c r="E906"/>
  <c r="D903"/>
  <c r="C903" s="1"/>
  <c r="E901"/>
  <c r="C898"/>
  <c r="E896"/>
  <c r="D893"/>
  <c r="E891"/>
  <c r="E63"/>
  <c r="E58"/>
  <c r="C58" s="1"/>
  <c r="E53"/>
  <c r="C53" s="1"/>
  <c r="H48"/>
  <c r="I43"/>
  <c r="I40" s="1"/>
  <c r="G264"/>
  <c r="G261"/>
  <c r="F261" s="1"/>
  <c r="E261" s="1"/>
  <c r="D261" s="1"/>
  <c r="C261" s="1"/>
  <c r="G259"/>
  <c r="F259" s="1"/>
  <c r="E259" s="1"/>
  <c r="D259" s="1"/>
  <c r="C259" s="1"/>
  <c r="G256"/>
  <c r="F256" s="1"/>
  <c r="E256" s="1"/>
  <c r="D256" s="1"/>
  <c r="C256" s="1"/>
  <c r="G254"/>
  <c r="F251"/>
  <c r="E251" s="1"/>
  <c r="D251" s="1"/>
  <c r="C251" s="1"/>
  <c r="G248"/>
  <c r="G245"/>
  <c r="F245" s="1"/>
  <c r="E245" s="1"/>
  <c r="D245" s="1"/>
  <c r="C245" s="1"/>
  <c r="G243"/>
  <c r="C852"/>
  <c r="D850"/>
  <c r="C850" s="1"/>
  <c r="D790"/>
  <c r="E780"/>
  <c r="E777" s="1"/>
  <c r="D784"/>
  <c r="E782"/>
  <c r="D770"/>
  <c r="C770" s="1"/>
  <c r="J18"/>
  <c r="C919"/>
  <c r="E883"/>
  <c r="E880" s="1"/>
  <c r="E620"/>
  <c r="D620" s="1"/>
  <c r="C620" s="1"/>
  <c r="F618"/>
  <c r="C618" s="1"/>
  <c r="E741"/>
  <c r="E739" s="1"/>
  <c r="F739"/>
  <c r="E716"/>
  <c r="E714" s="1"/>
  <c r="F714"/>
  <c r="E736"/>
  <c r="E734" s="1"/>
  <c r="F734"/>
  <c r="E686"/>
  <c r="F684"/>
  <c r="E681"/>
  <c r="F679"/>
  <c r="E676"/>
  <c r="D676" s="1"/>
  <c r="D674" s="1"/>
  <c r="F674"/>
  <c r="E671"/>
  <c r="E601"/>
  <c r="E595"/>
  <c r="D746"/>
  <c r="D744" s="1"/>
  <c r="E577"/>
  <c r="C577" s="1"/>
  <c r="D615"/>
  <c r="C615" s="1"/>
  <c r="E613"/>
  <c r="C613" s="1"/>
  <c r="D610"/>
  <c r="C610" s="1"/>
  <c r="E608"/>
  <c r="D605"/>
  <c r="C605" s="1"/>
  <c r="E603"/>
  <c r="E712"/>
  <c r="E707" s="1"/>
  <c r="F662"/>
  <c r="E706"/>
  <c r="D706" s="1"/>
  <c r="C706" s="1"/>
  <c r="C672"/>
  <c r="D478"/>
  <c r="C478" s="1"/>
  <c r="D561"/>
  <c r="E559"/>
  <c r="D556"/>
  <c r="E554"/>
  <c r="D536"/>
  <c r="C536" s="1"/>
  <c r="E534"/>
  <c r="C534" s="1"/>
  <c r="D521"/>
  <c r="D531"/>
  <c r="E529"/>
  <c r="D526"/>
  <c r="C526" s="1"/>
  <c r="E524"/>
  <c r="C524" s="1"/>
  <c r="E443"/>
  <c r="F433"/>
  <c r="E437"/>
  <c r="D437" s="1"/>
  <c r="C437" s="1"/>
  <c r="F435"/>
  <c r="G205"/>
  <c r="F205" s="1"/>
  <c r="E205" s="1"/>
  <c r="D205" s="1"/>
  <c r="C205" s="1"/>
  <c r="G203"/>
  <c r="G195"/>
  <c r="F195" s="1"/>
  <c r="E195" s="1"/>
  <c r="D195" s="1"/>
  <c r="C195" s="1"/>
  <c r="G193"/>
  <c r="G225"/>
  <c r="F225" s="1"/>
  <c r="E225" s="1"/>
  <c r="D225" s="1"/>
  <c r="C225" s="1"/>
  <c r="H221"/>
  <c r="C221" s="1"/>
  <c r="G223"/>
  <c r="F223" s="1"/>
  <c r="E223" s="1"/>
  <c r="D223" s="1"/>
  <c r="C223" s="1"/>
  <c r="G220"/>
  <c r="F220" s="1"/>
  <c r="E220" s="1"/>
  <c r="D220" s="1"/>
  <c r="C220" s="1"/>
  <c r="H216"/>
  <c r="C216" s="1"/>
  <c r="G218"/>
  <c r="F218" s="1"/>
  <c r="E218" s="1"/>
  <c r="D218" s="1"/>
  <c r="C218" s="1"/>
  <c r="G215"/>
  <c r="F215" s="1"/>
  <c r="E215" s="1"/>
  <c r="D215" s="1"/>
  <c r="C215" s="1"/>
  <c r="H211"/>
  <c r="C211" s="1"/>
  <c r="G213"/>
  <c r="F213" s="1"/>
  <c r="E213" s="1"/>
  <c r="D213" s="1"/>
  <c r="C213" s="1"/>
  <c r="G210"/>
  <c r="F210" s="1"/>
  <c r="E210" s="1"/>
  <c r="D210" s="1"/>
  <c r="C210" s="1"/>
  <c r="G208"/>
  <c r="G200"/>
  <c r="G196" s="1"/>
  <c r="G190"/>
  <c r="F190" s="1"/>
  <c r="E190" s="1"/>
  <c r="D190" s="1"/>
  <c r="C190" s="1"/>
  <c r="H186"/>
  <c r="G188"/>
  <c r="E238"/>
  <c r="D198"/>
  <c r="C198" s="1"/>
  <c r="C78"/>
  <c r="C73"/>
  <c r="D12"/>
  <c r="D178"/>
  <c r="C178" s="1"/>
  <c r="E176"/>
  <c r="C176" s="1"/>
  <c r="D274"/>
  <c r="C274" s="1"/>
  <c r="C277"/>
  <c r="C743"/>
  <c r="D739"/>
  <c r="C726"/>
  <c r="D724"/>
  <c r="C724" s="1"/>
  <c r="C676"/>
  <c r="C271"/>
  <c r="D268"/>
  <c r="C268" s="1"/>
  <c r="D933"/>
  <c r="D544"/>
  <c r="D896"/>
  <c r="D993"/>
  <c r="D988"/>
  <c r="C988" s="1"/>
  <c r="C522"/>
  <c r="J42"/>
  <c r="D166"/>
  <c r="C166" s="1"/>
  <c r="H44"/>
  <c r="I42"/>
  <c r="C935" l="1"/>
  <c r="D930"/>
  <c r="C993"/>
  <c r="C452"/>
  <c r="D450"/>
  <c r="C450" s="1"/>
  <c r="D906"/>
  <c r="C906" s="1"/>
  <c r="C1020"/>
  <c r="D953"/>
  <c r="C953" s="1"/>
  <c r="C1025"/>
  <c r="D1023"/>
  <c r="C1023" s="1"/>
  <c r="C800"/>
  <c r="C893"/>
  <c r="D888"/>
  <c r="D886" s="1"/>
  <c r="C531"/>
  <c r="D529"/>
  <c r="C529" s="1"/>
  <c r="D671"/>
  <c r="E669"/>
  <c r="D681"/>
  <c r="C681" s="1"/>
  <c r="E679"/>
  <c r="D686"/>
  <c r="E684"/>
  <c r="C933"/>
  <c r="D931"/>
  <c r="C980"/>
  <c r="D679"/>
  <c r="C679" s="1"/>
  <c r="C918"/>
  <c r="D916"/>
  <c r="C916" s="1"/>
  <c r="C556"/>
  <c r="D554"/>
  <c r="C554" s="1"/>
  <c r="C561"/>
  <c r="D559"/>
  <c r="C559" s="1"/>
  <c r="C97"/>
  <c r="C102"/>
  <c r="C12"/>
  <c r="E753"/>
  <c r="E750" s="1"/>
  <c r="J25"/>
  <c r="J22" s="1"/>
  <c r="J14"/>
  <c r="D1008"/>
  <c r="C1008" s="1"/>
  <c r="D958"/>
  <c r="C958" s="1"/>
  <c r="D983"/>
  <c r="C983" s="1"/>
  <c r="D943"/>
  <c r="C943" s="1"/>
  <c r="D911"/>
  <c r="C911" s="1"/>
  <c r="D901"/>
  <c r="C901" s="1"/>
  <c r="D891"/>
  <c r="C891" s="1"/>
  <c r="C1030"/>
  <c r="C746"/>
  <c r="C744" s="1"/>
  <c r="J16"/>
  <c r="F593"/>
  <c r="C674"/>
  <c r="E596"/>
  <c r="E584" s="1"/>
  <c r="F704"/>
  <c r="F659"/>
  <c r="F581"/>
  <c r="C741"/>
  <c r="E544"/>
  <c r="C544" s="1"/>
  <c r="E517"/>
  <c r="C517"/>
  <c r="D602"/>
  <c r="D598" s="1"/>
  <c r="C598" s="1"/>
  <c r="C521"/>
  <c r="D519"/>
  <c r="C519" s="1"/>
  <c r="H244"/>
  <c r="H159" s="1"/>
  <c r="I31"/>
  <c r="I14" s="1"/>
  <c r="J28"/>
  <c r="D161"/>
  <c r="C161" s="1"/>
  <c r="C164"/>
  <c r="F140"/>
  <c r="D716"/>
  <c r="D7"/>
  <c r="C7" s="1"/>
  <c r="D736"/>
  <c r="C52"/>
  <c r="D50"/>
  <c r="C50" s="1"/>
  <c r="C57"/>
  <c r="D55"/>
  <c r="C55" s="1"/>
  <c r="D60"/>
  <c r="C60" s="1"/>
  <c r="C62"/>
  <c r="C1018"/>
  <c r="C1028"/>
  <c r="G206"/>
  <c r="D1013"/>
  <c r="C1013" s="1"/>
  <c r="D963"/>
  <c r="C963" s="1"/>
  <c r="D978"/>
  <c r="C978" s="1"/>
  <c r="D1003"/>
  <c r="C1003" s="1"/>
  <c r="D948"/>
  <c r="C948" s="1"/>
  <c r="D938"/>
  <c r="C938" s="1"/>
  <c r="D1048"/>
  <c r="C1048" s="1"/>
  <c r="C896"/>
  <c r="E973"/>
  <c r="J8"/>
  <c r="F243"/>
  <c r="F248"/>
  <c r="G252"/>
  <c r="F254"/>
  <c r="G262"/>
  <c r="F264"/>
  <c r="D152"/>
  <c r="E150"/>
  <c r="E67"/>
  <c r="D67" s="1"/>
  <c r="E72"/>
  <c r="D72" s="1"/>
  <c r="C72" s="1"/>
  <c r="E77"/>
  <c r="D77" s="1"/>
  <c r="I18"/>
  <c r="C784"/>
  <c r="D782"/>
  <c r="C782" s="1"/>
  <c r="C790"/>
  <c r="D780"/>
  <c r="D759" s="1"/>
  <c r="D14" s="1"/>
  <c r="G48"/>
  <c r="F48" s="1"/>
  <c r="H43"/>
  <c r="F244"/>
  <c r="E886"/>
  <c r="D603"/>
  <c r="C603" s="1"/>
  <c r="C739"/>
  <c r="D608"/>
  <c r="C608" s="1"/>
  <c r="D712"/>
  <c r="D707" s="1"/>
  <c r="F430"/>
  <c r="F427"/>
  <c r="F424" s="1"/>
  <c r="D443"/>
  <c r="D438" s="1"/>
  <c r="E438"/>
  <c r="G191"/>
  <c r="G201"/>
  <c r="E236"/>
  <c r="D238"/>
  <c r="G186"/>
  <c r="F188"/>
  <c r="E188" s="1"/>
  <c r="D188" s="1"/>
  <c r="C188" s="1"/>
  <c r="F200"/>
  <c r="F208"/>
  <c r="F193"/>
  <c r="F203"/>
  <c r="C975"/>
  <c r="G44"/>
  <c r="H42"/>
  <c r="C152" l="1"/>
  <c r="D150"/>
  <c r="C150" s="1"/>
  <c r="D924"/>
  <c r="C77"/>
  <c r="D75"/>
  <c r="C75" s="1"/>
  <c r="C67"/>
  <c r="D65"/>
  <c r="C65" s="1"/>
  <c r="D882"/>
  <c r="D18" s="1"/>
  <c r="D8" s="1"/>
  <c r="C888"/>
  <c r="E662"/>
  <c r="E659" s="1"/>
  <c r="C686"/>
  <c r="D684"/>
  <c r="C684" s="1"/>
  <c r="D669"/>
  <c r="C669" s="1"/>
  <c r="C671"/>
  <c r="G241"/>
  <c r="H19"/>
  <c r="C716"/>
  <c r="D714"/>
  <c r="C714" s="1"/>
  <c r="C924"/>
  <c r="C889"/>
  <c r="C976"/>
  <c r="D973"/>
  <c r="C973" s="1"/>
  <c r="I11"/>
  <c r="I8"/>
  <c r="I156"/>
  <c r="I19"/>
  <c r="I16" s="1"/>
  <c r="J9"/>
  <c r="J6" s="1"/>
  <c r="J11"/>
  <c r="C931"/>
  <c r="G43"/>
  <c r="G40" s="1"/>
  <c r="C870"/>
  <c r="I28"/>
  <c r="F578"/>
  <c r="F575" s="1"/>
  <c r="E514"/>
  <c r="E479"/>
  <c r="E476" s="1"/>
  <c r="D479"/>
  <c r="C485"/>
  <c r="C602"/>
  <c r="H31"/>
  <c r="H25" s="1"/>
  <c r="I25"/>
  <c r="I22" s="1"/>
  <c r="E31"/>
  <c r="E14" s="1"/>
  <c r="E140"/>
  <c r="C736"/>
  <c r="D734"/>
  <c r="C734" s="1"/>
  <c r="D40"/>
  <c r="C886"/>
  <c r="H40"/>
  <c r="D777"/>
  <c r="C777" s="1"/>
  <c r="C780"/>
  <c r="E928"/>
  <c r="F159"/>
  <c r="E260"/>
  <c r="E244" s="1"/>
  <c r="E48"/>
  <c r="C48" s="1"/>
  <c r="F43"/>
  <c r="H18"/>
  <c r="H8" s="1"/>
  <c r="F262"/>
  <c r="E264"/>
  <c r="F252"/>
  <c r="E254"/>
  <c r="E248"/>
  <c r="E243"/>
  <c r="C712"/>
  <c r="E581"/>
  <c r="E704"/>
  <c r="C595"/>
  <c r="E593"/>
  <c r="C443"/>
  <c r="E435"/>
  <c r="E433"/>
  <c r="E186"/>
  <c r="E203"/>
  <c r="F201"/>
  <c r="C238"/>
  <c r="D236"/>
  <c r="C236" s="1"/>
  <c r="F191"/>
  <c r="E193"/>
  <c r="F196"/>
  <c r="E200"/>
  <c r="F186"/>
  <c r="E208"/>
  <c r="F206"/>
  <c r="C214"/>
  <c r="D45"/>
  <c r="C45" s="1"/>
  <c r="D925"/>
  <c r="D928"/>
  <c r="C883"/>
  <c r="F44"/>
  <c r="E44" s="1"/>
  <c r="E42" s="1"/>
  <c r="G42"/>
  <c r="C882" l="1"/>
  <c r="D880"/>
  <c r="C880" s="1"/>
  <c r="E578"/>
  <c r="E575" s="1"/>
  <c r="G156"/>
  <c r="D922"/>
  <c r="C922" s="1"/>
  <c r="I9"/>
  <c r="I6" s="1"/>
  <c r="F156"/>
  <c r="F19"/>
  <c r="H22"/>
  <c r="H14"/>
  <c r="H9" s="1"/>
  <c r="E11"/>
  <c r="H156"/>
  <c r="H16"/>
  <c r="C584"/>
  <c r="C479"/>
  <c r="D476"/>
  <c r="C476" s="1"/>
  <c r="C514"/>
  <c r="F40"/>
  <c r="C40" s="1"/>
  <c r="F31"/>
  <c r="F14" s="1"/>
  <c r="C14" s="1"/>
  <c r="G31"/>
  <c r="G25" s="1"/>
  <c r="H140"/>
  <c r="E28"/>
  <c r="C928"/>
  <c r="F241"/>
  <c r="C925"/>
  <c r="G8"/>
  <c r="H28"/>
  <c r="D243"/>
  <c r="D248"/>
  <c r="E252"/>
  <c r="D254"/>
  <c r="D252" s="1"/>
  <c r="E262"/>
  <c r="D264"/>
  <c r="E159"/>
  <c r="D260"/>
  <c r="D753"/>
  <c r="C759"/>
  <c r="C596"/>
  <c r="D704"/>
  <c r="C704" s="1"/>
  <c r="C707"/>
  <c r="C662" s="1"/>
  <c r="C659" s="1"/>
  <c r="D593"/>
  <c r="C593" s="1"/>
  <c r="E427"/>
  <c r="E424" s="1"/>
  <c r="E430"/>
  <c r="C438"/>
  <c r="D433"/>
  <c r="D435"/>
  <c r="C435" s="1"/>
  <c r="E206"/>
  <c r="D208"/>
  <c r="D200"/>
  <c r="E196"/>
  <c r="E191"/>
  <c r="C191" s="1"/>
  <c r="D193"/>
  <c r="C193" s="1"/>
  <c r="D203"/>
  <c r="E201"/>
  <c r="C189"/>
  <c r="D186"/>
  <c r="C186" s="1"/>
  <c r="C43"/>
  <c r="F42"/>
  <c r="D659" l="1"/>
  <c r="C260"/>
  <c r="D244"/>
  <c r="E156"/>
  <c r="E19"/>
  <c r="G16"/>
  <c r="F11"/>
  <c r="F9"/>
  <c r="H6"/>
  <c r="H11"/>
  <c r="G14"/>
  <c r="G9" s="1"/>
  <c r="C578"/>
  <c r="G140"/>
  <c r="C140" s="1"/>
  <c r="C143"/>
  <c r="E25"/>
  <c r="F25"/>
  <c r="F22" s="1"/>
  <c r="F28"/>
  <c r="E241"/>
  <c r="C264"/>
  <c r="D262"/>
  <c r="C262" s="1"/>
  <c r="C254"/>
  <c r="C252"/>
  <c r="C248"/>
  <c r="C246"/>
  <c r="F16"/>
  <c r="C930"/>
  <c r="D750"/>
  <c r="C750" s="1"/>
  <c r="C753"/>
  <c r="C243"/>
  <c r="D581"/>
  <c r="C581" s="1"/>
  <c r="D575"/>
  <c r="C575" s="1"/>
  <c r="D427"/>
  <c r="D430"/>
  <c r="C430" s="1"/>
  <c r="C433"/>
  <c r="C203"/>
  <c r="D201"/>
  <c r="C201" s="1"/>
  <c r="C200"/>
  <c r="D196"/>
  <c r="C196" s="1"/>
  <c r="D206"/>
  <c r="C206" s="1"/>
  <c r="C208"/>
  <c r="D44"/>
  <c r="D159" l="1"/>
  <c r="D25" s="1"/>
  <c r="C244"/>
  <c r="D241"/>
  <c r="C241" s="1"/>
  <c r="E16"/>
  <c r="E9"/>
  <c r="E6" s="1"/>
  <c r="G11"/>
  <c r="G6"/>
  <c r="E22"/>
  <c r="G22"/>
  <c r="G28"/>
  <c r="F8"/>
  <c r="F6" s="1"/>
  <c r="C18"/>
  <c r="C427"/>
  <c r="D424"/>
  <c r="C424" s="1"/>
  <c r="C44"/>
  <c r="D42"/>
  <c r="C42" s="1"/>
  <c r="D19" l="1"/>
  <c r="D156"/>
  <c r="C159"/>
  <c r="C156" s="1"/>
  <c r="C15"/>
  <c r="C8"/>
  <c r="D9" l="1"/>
  <c r="C19"/>
  <c r="C16" s="1"/>
  <c r="D16"/>
  <c r="C103"/>
  <c r="C98"/>
  <c r="D100"/>
  <c r="C100" s="1"/>
  <c r="D105" l="1"/>
  <c r="C105" s="1"/>
  <c r="C108"/>
  <c r="C31"/>
  <c r="D28"/>
  <c r="C28" s="1"/>
  <c r="D11" l="1"/>
  <c r="C11" s="1"/>
  <c r="D22"/>
  <c r="C22" s="1"/>
  <c r="C25"/>
  <c r="C9" l="1"/>
  <c r="D6"/>
  <c r="C6" s="1"/>
</calcChain>
</file>

<file path=xl/sharedStrings.xml><?xml version="1.0" encoding="utf-8"?>
<sst xmlns="http://schemas.openxmlformats.org/spreadsheetml/2006/main" count="1216" uniqueCount="340">
  <si>
    <t>всего</t>
  </si>
  <si>
    <r>
      <t>11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0"/>
        <color theme="1"/>
        <rFont val="Times New Roman"/>
        <family val="1"/>
        <charset val="204"/>
      </rPr>
      <t xml:space="preserve">    </t>
    </r>
  </si>
  <si>
    <t>Федеральный бюджет</t>
  </si>
  <si>
    <t xml:space="preserve">областной бюджет         </t>
  </si>
  <si>
    <t xml:space="preserve">местный бюджет           </t>
  </si>
  <si>
    <t xml:space="preserve">внебюджетные источники   </t>
  </si>
  <si>
    <t xml:space="preserve">Капитальные вложения    </t>
  </si>
  <si>
    <t xml:space="preserve">Прочие нужды           </t>
  </si>
  <si>
    <t xml:space="preserve">                                     1. Капитальные вложения                                     </t>
  </si>
  <si>
    <t xml:space="preserve">                 1.1. Бюджетные инвестиции в объекты капитального строительства                  </t>
  </si>
  <si>
    <t xml:space="preserve">                                 1.2. Иные капитальные вложения                                  </t>
  </si>
  <si>
    <t>Мероприятие  2 Строительство  объектов коммунальной инфраструктуры Сосьвинского городского округа в том числе:</t>
  </si>
  <si>
    <t>2.3.  Строительство водопровода с разводкой по домам, раздаточными колонками в п. Восточный</t>
  </si>
  <si>
    <t xml:space="preserve">2.4. Строительство «Водозаборная скважина № 9 р.э. для водоснабжения п. Восточный, Свердловская область» </t>
  </si>
  <si>
    <t>2.5. Строительство станции очистке воды в с. Романово</t>
  </si>
  <si>
    <t xml:space="preserve">                                         2. Прочие нужды                                         </t>
  </si>
  <si>
    <t>Мероприятие 3 Проектирование  объектов коммунальной инфраструктуры Сосьвинского городского округа в том числе:</t>
  </si>
  <si>
    <t>Мероприятие  4 Мероприятия в области коммунального хозяйства в том числе:</t>
  </si>
  <si>
    <t>4.1.2 содержание (электроснабжение) объекта</t>
  </si>
  <si>
    <t>Мероприятие 5 Капитальный ремонт тепловых, водопроводных, канализационных сетей в Сосьвинском городском округе в том числе:</t>
  </si>
  <si>
    <t xml:space="preserve">                                         1. Прочие нужды                                         </t>
  </si>
  <si>
    <t>Внебюджетные источники</t>
  </si>
  <si>
    <t>Мероприятие № 2 Взнос региональному оператору на капитальный ремонт общего имущества в многоквартирных домах городского округа</t>
  </si>
  <si>
    <t>внебюджетные источники</t>
  </si>
  <si>
    <t>Мероприятие  1 Обеспечение мероприятий по переселению граждан из аварийного жилого фонда в том числе:</t>
  </si>
  <si>
    <t>Мероприятие 2 Строительство многоквартирных жилых домов с последующим предоставлением жилых помещений в этих домах по договорам найма в том числе:</t>
  </si>
  <si>
    <t>Мероприятие 1 Осуществление технических мероприятий по энергосбережению и повышению энергетической эффективности объектов Сосьвинского городского округа в том числе:</t>
  </si>
  <si>
    <t>Мероприятие 1 Строительство объектов по охране окружающей среды в том числе:</t>
  </si>
  <si>
    <t xml:space="preserve">Мероприятие 2 Проектирование объектов по охране окружающей среды в том числе: </t>
  </si>
  <si>
    <t>областной бюджет</t>
  </si>
  <si>
    <t>местный бюджет</t>
  </si>
  <si>
    <t>Мероприятие 3  Ремонт источников нецентрализованного водоснабжения в том числе:</t>
  </si>
  <si>
    <t>Мероприятие 4 Охрана окружающей среды и природопользования</t>
  </si>
  <si>
    <t>4.1. Разработка генеральной схемы санитарной очистки населенных пунктов СГО</t>
  </si>
  <si>
    <t>4.2.  Разработка проектов зон санитарной охраны источников питьевого и хозяйственного водоснабжения в СГО</t>
  </si>
  <si>
    <t>1.1. «Капитальный ремонт участка ул. Виктора Романова (Пионерская) от жилого дома    № 67 до ул. Строителей (включительно)</t>
  </si>
  <si>
    <t>1.3. Капитальный ремонт участка улицы Строителей от ул. Ленина до ул. Митина</t>
  </si>
  <si>
    <t>1.4. Капитальный ремонт участка улицы Пушкина от ул. Луначарского до ул. Центральная в п. Восточный</t>
  </si>
  <si>
    <t>1.5. Капитальный ремонт  транзитного проезда п. Восточный (ул. Уральская-Заводская-Пролетарская</t>
  </si>
  <si>
    <t>Мероприятие 4 Обеспечение безопасности дорожного движения в том числе:</t>
  </si>
  <si>
    <t>4.1. Устройство искусственных препятствий (лежачий полицейский) на участках дорог пересечения школьных маршрутов и интенсивного движения автотранспорта</t>
  </si>
  <si>
    <t>4.3. Устройство остановок в Сосьвинском городском округе»</t>
  </si>
  <si>
    <t>4.5. Услуги автотранспорта по доставке грунта, щебня, шлака (МАУ СГО)</t>
  </si>
  <si>
    <t>4.6. «Проведение научных исследований в области применения программных продуктов математического моделирования транспортных потоков при разработке комплексных схем организации  дорожного движения, проектов организации дорожного движения, а также проектов автоматизированных систем управления дорожным движением. Разработка предложений по нормативному и методическому обеспечению использования программных продуктов при проектировании в сфере организации дорожного движения</t>
  </si>
  <si>
    <t>4.7. Строительство, реконструкция, техническое перевооружение  нерегулируемых   пешеходных переходов, в том числе прилегающих непосредственно  к дошкольным образовательным учреждениям, образовательным учреждениям  и учреждениям дополнительного образования детей, освещением, искусственными дорожными неровностями, светофорами Т.7, системами светового оповещения, дорожными знаками с внутренним освещением и светодиодной индикацией, Г-образными опорами, дорожной разметкой, в том числе с применением штучных форм  и цветных  дорожных покрытий, световозвращателями и индикаторами, а также устройствами дополнительного освещения и другими элементами повышения безопасности дорожного движения</t>
  </si>
  <si>
    <t xml:space="preserve">                                 1.2. Иные капитальные вложения                             </t>
  </si>
  <si>
    <t xml:space="preserve">Мероприятие 1 Строительство и реконструкция зданий дошкольных образовательный организаций </t>
  </si>
  <si>
    <t xml:space="preserve">Мероприятие 2 Строительство и реконструкция зданий общеобразовательный организаций </t>
  </si>
  <si>
    <t>Мероприятие 3 Проектирование объектов общеобразовательный организаций в том числе:</t>
  </si>
  <si>
    <t xml:space="preserve">Областной бюджет </t>
  </si>
  <si>
    <t>Местный бюджет</t>
  </si>
  <si>
    <t xml:space="preserve">Мероприятие 4 Проектирование объектов  дошкольных образовательный организаций </t>
  </si>
  <si>
    <t xml:space="preserve">Мероприятие 5 Обеспечение мероприятий социальной инфраструктуры в том числе: </t>
  </si>
  <si>
    <t>Мероприятие 1 Предоставление субсидий на компенсацию выпадающих доходов при оказании банных услуг населению</t>
  </si>
  <si>
    <t>Мероприятие 1  Уличное освещение в том числе:</t>
  </si>
  <si>
    <t xml:space="preserve">Мероприятие 2 Организация и содержание мест захоронения в том числе: </t>
  </si>
  <si>
    <t>Мероприятие 3 Озеленение в том числе:</t>
  </si>
  <si>
    <t>Мероприятие 4 Прочие мероприятия по благоустройству и содержанию дворовых территорий в том числе:</t>
  </si>
  <si>
    <t>4.6.  Общественные виды работ</t>
  </si>
  <si>
    <t>4.10.  Приобретение хозяйственного инвентаря и материалов</t>
  </si>
  <si>
    <t>4.11.  Приобретение мусорных контейнеров</t>
  </si>
  <si>
    <t xml:space="preserve">Всего по направлению     "Прочие нужды",     в том числе          </t>
  </si>
  <si>
    <t xml:space="preserve">Объем расходов на выполнение мероприятия за счет     
   всех источников ресурсного обеспечения, тыс. рублей   
</t>
  </si>
  <si>
    <t xml:space="preserve">Номер строки 
целевых показателей, 
на достижение
   которых   
 направлены  
 мероприятия 
</t>
  </si>
  <si>
    <t xml:space="preserve">Наименование мероприятия/   Источники расходов     на финансирование    Наименование мероприятия/   Источники расходов        на финансирование    </t>
  </si>
  <si>
    <t xml:space="preserve">Всего по направлению     
"Капитальные вложения",  
в том числе              
</t>
  </si>
  <si>
    <t xml:space="preserve">Бюджетные инвестиции     
в объекты капитального   
строительства, всего &lt;1&gt;,
в том числе              
</t>
  </si>
  <si>
    <t>2015 год</t>
  </si>
  <si>
    <t>2016 год</t>
  </si>
  <si>
    <t>2017 год</t>
  </si>
  <si>
    <t>2018 год</t>
  </si>
  <si>
    <t>2019 год</t>
  </si>
  <si>
    <t>2020 год</t>
  </si>
  <si>
    <t>2014 год</t>
  </si>
  <si>
    <t xml:space="preserve">Всего по направлению     
"Прочие нужды",          
в том числе              
</t>
  </si>
  <si>
    <t>ВСЕГО ПО ПОДПРОГРАММЕ 4, в том числе</t>
  </si>
  <si>
    <t xml:space="preserve">Всего по направлению   "Прочие нужды",      в том числе       </t>
  </si>
  <si>
    <t>ВСЕГО ПО ПОДПРОГРАММЕ 5, в том числе</t>
  </si>
  <si>
    <t>Всего по направлению     "Капитальные вложения" в том числе</t>
  </si>
  <si>
    <t>Бюджетные инвестиции     в объекте капитального строительства, всего &lt;1&gt; в том числе</t>
  </si>
  <si>
    <t>ВСЕГО ПО ПОДПРОГРАММЕ 6, в том числе</t>
  </si>
  <si>
    <t>Бюджетные инвестиции      в объекты капитального строительства, всего &lt;1&gt;, в том числе</t>
  </si>
  <si>
    <t xml:space="preserve">Всего по направлению    "Прочие нужды" в том числе </t>
  </si>
  <si>
    <t>ВСЕГО ПО ПОДПРОГРАММЕ 7, в том числе</t>
  </si>
  <si>
    <t>ВСЕГО ПО ПОДПРОГРАММЕ 8, в том числе</t>
  </si>
  <si>
    <t>ВСЕГО ПО ПОДПРОГРАММЕ 3, в том числе</t>
  </si>
  <si>
    <t>ВСЕГО ПО ПОДПРОГРАММЕ 2, в том числе</t>
  </si>
  <si>
    <t>ВСЕГО ПО МУНИЦИПАЛЬНОЙ программе, в том числе</t>
  </si>
  <si>
    <t>ВСЕГО ПО ПОДПРОГРАММЕ 1, в том числе</t>
  </si>
  <si>
    <t xml:space="preserve">                               1.1. Бюджетные инвестиции в объекты капитального строительства                  </t>
  </si>
  <si>
    <t xml:space="preserve">Подпрограмма 1          «Модернизация объектов коммунальной инфраструктуры Сосьвинского городского округа»                                                           </t>
  </si>
  <si>
    <t xml:space="preserve">Цель 1                                   </t>
  </si>
  <si>
    <t xml:space="preserve">Повышение безопасности и комфортности проживания населения Сосьвиского городского округа за счет развития и модернизации объектов инженерной инфраструктуры и обеспечением питьевой водой соответствующей установленным санитарно-эпидемиологическим правилам.                                                 </t>
  </si>
  <si>
    <t xml:space="preserve">Задача 1                                                                                  </t>
  </si>
  <si>
    <t>Снижение износа коммунальной инфраструктуры</t>
  </si>
  <si>
    <t xml:space="preserve">Целевой  показатель 1  Доля сетей теплоснабжения, нуждающейся в замене.   </t>
  </si>
  <si>
    <t>проценты</t>
  </si>
  <si>
    <t>Указ Президента № 600 от 7.05.2012 «увеличение доли заемных средств в общем объеме капитальных вложений в системы теплоснабжения, водоснабжения, и очистки сточных вод». (далее Указ № 600 от 07.05.2012)</t>
  </si>
  <si>
    <t xml:space="preserve">Целевой  показатель 2  Доля  уличной водопроводной сети, нуждающейся в замене.   </t>
  </si>
  <si>
    <t xml:space="preserve">Указ Президента № 600 от 7.05.2012 </t>
  </si>
  <si>
    <t xml:space="preserve">Целевой  показатель 3  Доля уличной канализационной сети, нуждающейся в замене.   </t>
  </si>
  <si>
    <t>Задача 2</t>
  </si>
  <si>
    <t>Поддержание санитарного состояния Сосьвинского городского округа  на нормативном уровне</t>
  </si>
  <si>
    <t xml:space="preserve">Целевой показатель 4 Удельный вес проб воды, отбор которых произведен из водопроводной сети и которые не отвечают гигиеническим нормативам по санитарно-химическим, микробиологическим показателями  </t>
  </si>
  <si>
    <t>Подпрограмма 2 «Организация капитальных ремонтов многоквартирных домов Сосьвинского городского округа».</t>
  </si>
  <si>
    <t xml:space="preserve">Цель 1                                                                                    </t>
  </si>
  <si>
    <t>Обеспечить реформирование жилищно-коммунального хозяйства, в проведение капитального ремонта многоквартирных домов, в которых собственники помещений самостоятельно выбрали способ управления многоквартирным домом  (товарищество собственников жилья или управляющая организация, выбранная собственниками помещений в многоквартирном доме) и приняли решение  о проведении капитального ремонта.</t>
  </si>
  <si>
    <t xml:space="preserve">Задача 2                                                                                  </t>
  </si>
  <si>
    <t>Формирование эффективных механизмов управления многоквартирными домами</t>
  </si>
  <si>
    <t>Человек</t>
  </si>
  <si>
    <t>человек</t>
  </si>
  <si>
    <t>Целевой показатель 3 «Доля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должны выбрать способ управления указанными домами».</t>
  </si>
  <si>
    <t>Указ Президента РФ № 607 от 28.04.2008г. «Доля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должны выбрать способ управления указанными домами». (далее Указ № 607 от 28.04.2008г.)</t>
  </si>
  <si>
    <t>Подпрограмма 3 «Переселение граждан Сосьвинского городского округа из аварийных многоквартирных домов».</t>
  </si>
  <si>
    <t xml:space="preserve">Обеспечение жильём граждан, проживающих в помещениях непригодных для проживания и (или) с высоким уровнем износа                                                                             </t>
  </si>
  <si>
    <t xml:space="preserve"> Улучшение жилищных условий граждан, проживающих в помещениях непригодных для проживания и (или) с большим уровнем износа                                                                        </t>
  </si>
  <si>
    <t xml:space="preserve">Целевой  показатель 1 Доля граждан, переселённых из аварийного жилищного фонда к общей численности населения  </t>
  </si>
  <si>
    <t xml:space="preserve">Подпрограмма 4  «Повышение энергетической эффективности в Сосьвинском городском округе».  </t>
  </si>
  <si>
    <t>Цель 1</t>
  </si>
  <si>
    <t xml:space="preserve"> Активизация в муниципальном образовании Сосьвинского городского округа практических действий и расширение набора инструментов политики энергосбережения, способных обеспечить повышение энергоэффективности экономики муниципального образования, снижениях и жилищно-коммунальном хозяйстве.</t>
  </si>
  <si>
    <t>Сокращение бюджетных расходов на коммунальные услуги с целевой установкой сокращения доли расхода на коммунальные услуги в общих расходах местного бюджета к 2015 году в 1,3 раза, к 2020 году 1,5 раза по отношению к уровню 2013 года.</t>
  </si>
  <si>
    <t>тыс.кВтч.</t>
  </si>
  <si>
    <t>тыс.руб.</t>
  </si>
  <si>
    <t>тыс. Гкал.</t>
  </si>
  <si>
    <t>тыс.куб.м.</t>
  </si>
  <si>
    <t>Снижение удельных показателей потребления топлива, электрической и тепловой энергии при производстве большинства энергоемких видов продукции, работ, услуг, а также в общественных и жилых зданиях Сосьвинского городского округа.</t>
  </si>
  <si>
    <t xml:space="preserve">Целевой показатель 13 Удельная величина потребления энергетических ресурсов (электрическая энергия) в многоквартирных домах </t>
  </si>
  <si>
    <t>кВт/ч на 1 проживающего</t>
  </si>
  <si>
    <t>Указ Президента РФ № 607 от 28.04.2008г.</t>
  </si>
  <si>
    <t xml:space="preserve">Целевой показатель 14 Удельная величина потребления энергетических ресурсов (тепловая  энергия) в многоквартирных домах </t>
  </si>
  <si>
    <t>Гкал на1 кв. метр общей площади</t>
  </si>
  <si>
    <t xml:space="preserve">Целевой показатель 15 Удельная величина потребления энергетических ресурсов (холодная вода) в многоквартирных домах </t>
  </si>
  <si>
    <t>Куб.метров на 1 проживающего</t>
  </si>
  <si>
    <t xml:space="preserve">Целевой показатель 16 Удельная величина потребления энергетических ресурсов (электрическая энергия) в муниципальных учреждениях </t>
  </si>
  <si>
    <t xml:space="preserve">Целевой показатель 17 Удельная величина потребления энергетических ресурсов (тепловая энергия) в муниципальных учреждениях </t>
  </si>
  <si>
    <t xml:space="preserve">Целевой показатель 18 Удельная величина потребления энергетических ресурсов (холодная вода) в муниципальных учреждениях </t>
  </si>
  <si>
    <t xml:space="preserve">Подпрограмма 5  «Охрана окружающей среды и обращение с отходами производства и потребления на территории Сосьвинского городского округа».                                                                     </t>
  </si>
  <si>
    <t xml:space="preserve">Обеспечение экологического благополучия и экологической безопасности населения Сосьвинского городского округа  </t>
  </si>
  <si>
    <t>Проектирование и  строительство новых ТБО в населённых пунктах Сосьвинского городского округа</t>
  </si>
  <si>
    <t>Целевой показатель 1 Доля отходов, размещаемых на свалках, полигонах, в общем объеме образованных отходов</t>
  </si>
  <si>
    <t>Целевой  показатель 2  Доля ликвидированных несанкционированных свалок в общем количестве выявленных</t>
  </si>
  <si>
    <t>Повышение экологической культуры населения Сосьвинского городского округа</t>
  </si>
  <si>
    <r>
      <t>Целевой  показатель 3    Доля населения области</t>
    </r>
    <r>
      <rPr>
        <sz val="10"/>
        <color rgb="FF000000"/>
        <rFont val="Times New Roman"/>
        <family val="1"/>
        <charset val="204"/>
      </rPr>
      <t>,</t>
    </r>
    <r>
      <rPr>
        <sz val="10"/>
        <color theme="1"/>
        <rFont val="Times New Roman"/>
        <family val="1"/>
        <charset val="204"/>
      </rPr>
      <t xml:space="preserve"> принявшего участие в мероприятиях в области обращения с отходами, к общему числу населения</t>
    </r>
    <r>
      <rPr>
        <sz val="10"/>
        <color rgb="FF000000"/>
        <rFont val="Times New Roman"/>
        <family val="1"/>
        <charset val="204"/>
      </rPr>
      <t xml:space="preserve"> округа</t>
    </r>
  </si>
  <si>
    <t xml:space="preserve">Подпрограмма 6  «Развитие транспортной инфраструктуры и обеспечение безопасности дорожного движения».  </t>
  </si>
  <si>
    <t>Обеспечение сохранности сети автомобильных дорог общего пользования регионального значения Свердловской области</t>
  </si>
  <si>
    <t>Формирование единой сети автомобильных дорог, круглогодично доступной для населения и хозяйствующих субъектов</t>
  </si>
  <si>
    <t>км.</t>
  </si>
  <si>
    <t>Целевой  показатель 2 Доля протяженности автомобильных дорог общего пользования местного значения, не отвечающие нормативным требованиям, в общей протяженности автомобильных дорог общего пользования местного значения.</t>
  </si>
  <si>
    <t>Указ Президента РФ № 607 от 28.04.2008г</t>
  </si>
  <si>
    <t>Целевой показатель 3 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округа, в общей численности населения городского округа.</t>
  </si>
  <si>
    <t xml:space="preserve">Подпрограмма 7  «Строительство объектов социальной и коммунальной инфраструктуры Сосьвинского городского округа».  </t>
  </si>
  <si>
    <t>Повышение уровня жизни населения за счет строительства современных объектов социальной и коммунальной инфраструктуры на территории городского округа</t>
  </si>
  <si>
    <t>Обеспечение государственных  гарантий прав граждан на получение общедоступного и бесплатного дошкольного образования в муниципальных дошкольных учреждениях</t>
  </si>
  <si>
    <t xml:space="preserve">Целевой  показатель 1  Обеспеченность доступности дошкольного образования для детей в возрасте от 3 до 7 лет  </t>
  </si>
  <si>
    <t>Указ Президента № 599 от 7.05.2012г.</t>
  </si>
  <si>
    <r>
      <t>Целевой показатель 2</t>
    </r>
    <r>
      <rPr>
        <sz val="14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Охват детей дошкольного возраста услугами дошкольного образования в муниципальных дошкольных образовательных учреждениях</t>
    </r>
  </si>
  <si>
    <t>Повышение качества и уровня образовательного процесса путём строительства новых школ</t>
  </si>
  <si>
    <t xml:space="preserve">Целевой  показатель 3 Охват детей от 7 до 18 лет общедоступным и бесплатным начальным, общим, общим основным, средним общим образованием   </t>
  </si>
  <si>
    <t>Целевой   показатель 4 Доля учащихся  обучающихся в одну смену от общего количества учеников</t>
  </si>
  <si>
    <t xml:space="preserve">Задача 3 </t>
  </si>
  <si>
    <t>Создание условий для строительства жилых домов и объектов социального назначения;</t>
  </si>
  <si>
    <t>кв.м</t>
  </si>
  <si>
    <t>Подпрограмма 8  «Предоставление  субсидий предприятиям ЖКХ Сосьвинского городского округа»</t>
  </si>
  <si>
    <t>Компенсация выпадающих доходов предприятиям  жилищно-коммунального комплекса, предоставляющим услуги по тарифам, не покрывающим затраты на производство услуг</t>
  </si>
  <si>
    <t>Сокращение убытков, полученных предприятиями в ходе предоставления услуги холодного водоснабжения населению и доведению результатов работы до безубыточного состояния</t>
  </si>
  <si>
    <t>Полное возмещение убытков, полученных  при предоставлении  банных услуг льготным категориям населения (дети до 14 лет, пенсионеры, многодетные матери, инвалиды)</t>
  </si>
  <si>
    <t>Целевой показатель 2    Отсутствие убытков у предприятия, оказывающего банные услуги  населению</t>
  </si>
  <si>
    <t>Размер убытков, тыс. руб.</t>
  </si>
  <si>
    <t xml:space="preserve">Целевой показатель 3 Доля  организаций коммунального комплекса, осуществляющих производство товаров, оказание услуг по водо-, тепло- и электроснабжению, водоотведению, очистке сточных вод,  на праве собственности, по договору  аренды или концессии, участие субъекта Росийской Федерации и городских округов в уставном капитале  которых составляет не более 25 %, в общем числе организаций коммунального комплекса, осуществляющих свою деятельность на территории городского окуга. </t>
  </si>
  <si>
    <t xml:space="preserve">Приложение № 1
к  муниципальной программе
«Развитие жилищно-коммунального 
хозяйства, транспортной инфраструктуры и 
повышение энергетической эффективности 
в Сосьвинском городском округе до 2020 года» 
</t>
  </si>
  <si>
    <t xml:space="preserve">
ЦЕЛИ, ЗАДАЧИ И ЦЕЛЕВЫЕ ПОКАЗАТЕЛИ
РЕАЛИЗАЦИИ МУНИЦИПАЛЬНОЙ ПРОГРАММЫ
«Развитие жилищно-коммунального хозяйства, транспортной инфраструктуры и повышение энергетической эффективности в Сосьвинском городском округе до 2020 года»
</t>
  </si>
  <si>
    <t xml:space="preserve">Наименование  
 цели (целей) и 
 задач, целевых 
  показателей   
</t>
  </si>
  <si>
    <t xml:space="preserve">Единица 
измерения
</t>
  </si>
  <si>
    <t xml:space="preserve">      Значение целевого показателя реализации      
             муниципальной программы             
</t>
  </si>
  <si>
    <t xml:space="preserve">Источник  
 значений  
показателей
</t>
  </si>
  <si>
    <t xml:space="preserve">Целевой  показатель 2  Доля  уличной водопроводной сети, нуждающейся в замене.   
Целевой  показатель 3  Доля уличной канализационной сети, нуждающейся в замене.   
</t>
  </si>
  <si>
    <t xml:space="preserve">Целевой показатель1                    Привлечение собственников помещений многоквартирных домов  к управлению посредством организации товариществ собственников жилья    </t>
  </si>
  <si>
    <t>Целевой  показатель 1     Экономия электрической энергии в натуральном выражении</t>
  </si>
  <si>
    <t>Целевой показатель 3   Экономия тепловой энергии в натуральном выражении</t>
  </si>
  <si>
    <t>Целевой показатель 4   Экономия тепловой энергии в натуральном выражении</t>
  </si>
  <si>
    <t>Целевой  показатель 5    Экономия тепловой энергии в натуральном выражении</t>
  </si>
  <si>
    <t>Целевой показатель 6 Экономия тепловой энергии в натуральном выражении</t>
  </si>
  <si>
    <t>Целевой показатель 5  Общая площадь жилых помещений, приходящаяся  в среднем на одного жителя</t>
  </si>
  <si>
    <t xml:space="preserve">Целевой         показатель 1   Сокращение убытков предприятия при предоставлении услуги холодного водоснабжения </t>
  </si>
  <si>
    <t>Целевой показатель 2 Экономия электрической энергии в стоимостном выражении</t>
  </si>
  <si>
    <t>Целевой показатель 1 Содержание существующей сети автомобильных дорог</t>
  </si>
  <si>
    <t>4.8. Устройство остановок в Сосьвинском городском округе» (МАУ СГО)</t>
  </si>
  <si>
    <t>Мероприятие 3 Проектирование, экспертиза  мероприятий по переселению граждан из социального найма, аварийного и непригодного для проживания жилого фондав том числе:</t>
  </si>
  <si>
    <t xml:space="preserve">4.4. Оценка взаимодействия  намечаемой  хозяйственной и иной деятельности на окружающую среду </t>
  </si>
  <si>
    <t>меестный бюджет</t>
  </si>
  <si>
    <t xml:space="preserve">внебюджетные источники </t>
  </si>
  <si>
    <t>2021 год</t>
  </si>
  <si>
    <t>2022 год</t>
  </si>
  <si>
    <t>2023 год</t>
  </si>
  <si>
    <t>2024 год</t>
  </si>
  <si>
    <t>2025 год</t>
  </si>
  <si>
    <t>3.1. Проектно-изыскательские работы многоквартирного жилого дома в п. Восточный</t>
  </si>
  <si>
    <t>3.2.  Государственная экспертиза проекта многоквартирного жилого дома в п. Восточный</t>
  </si>
  <si>
    <t>3.7. Проведение экспертизы проектно-сметной документации</t>
  </si>
  <si>
    <t xml:space="preserve">4.2.  Ремонт бани в п. Восточный </t>
  </si>
  <si>
    <t>5.1.  Капитальный ремонт водопровода в п. Восточный</t>
  </si>
  <si>
    <t>5.5. Капитальный ремонт наружной канализации в с.Кошай</t>
  </si>
  <si>
    <t>5.7. Капитальный ремонт водопровода в с. Кошай</t>
  </si>
  <si>
    <t xml:space="preserve">1.1.  Строительство многоквартирного жилого дома в п. Восточный </t>
  </si>
  <si>
    <t xml:space="preserve">3.5.  Технологическое присоединение к эл. сетям  проектируемого объъекта многоквартирного жилого дома в п. Восточный </t>
  </si>
  <si>
    <t>1.3.  Разработка топливно- энергетического баланса</t>
  </si>
  <si>
    <t>1.4. Модернизация системы тепловых сетей</t>
  </si>
  <si>
    <t>1.6. Строительный контроль «Капитальный ремонт участка ул. Виктора Романова (Пионерская) от жилого дома    № 67 до ул. Строителей (включительно)</t>
  </si>
  <si>
    <t>1.1.  Строительство детского сада на 75 мест в с. Кошай</t>
  </si>
  <si>
    <t>3.5.Проектно-изыскательские работы по объекту: "Стротельство школьного мини - стадиона п.г.т. Сосьва"</t>
  </si>
  <si>
    <t>Мероприятие 2 Финансирование исполнения муниципального задания  МАУ</t>
  </si>
  <si>
    <t>Мероприятие 3 Предоставление субсидий предприятиям  ЖКХ Сосьвинского городского округа</t>
  </si>
  <si>
    <t>3.1. Расходы в рамках концессионного соглашения по теплоснабжению</t>
  </si>
  <si>
    <t xml:space="preserve">3.2. Расходы в рамках концессионного соглашения по водоснабжению </t>
  </si>
  <si>
    <t xml:space="preserve">4.16. Приобритение материалов для информационных стендов в Сосьвинском городском округе </t>
  </si>
  <si>
    <t xml:space="preserve">ПЛАН МЕРОПРИЯТИЙ  
ПО ВЫПОЛНЕНИЮ МУНИЦИПАЛЬНОЙ ПРОГРАММЫ
"Развитие жилищно-коммунального хозяйства, транспортной инфраструктуры и повышение энергетической эффективности в Сосьвинском городском округе до 2025 года"
</t>
  </si>
  <si>
    <t>2.3 Строительство мини стадиона в п.г.т. Сосьва</t>
  </si>
  <si>
    <t>Мероприятие № 5 Взнос региональному оператору по ТКО</t>
  </si>
  <si>
    <t>4.1. Охрана и содержание не завершенного объекта строительства  КОС-800  в том числе:</t>
  </si>
  <si>
    <t>4.1.1. охрана незавершенного строительства КОС-800 (МАУ)</t>
  </si>
  <si>
    <t xml:space="preserve">Мероприятие 2 Повышение уровня энергетической эффективности уличного освещения на территории Сосьвинского городского округа </t>
  </si>
  <si>
    <t xml:space="preserve">5.9.Капитальный ремонт тепловых сетей в с. Романово </t>
  </si>
  <si>
    <t xml:space="preserve">5.10. Капитальный ремонт магистрального водопровода п. Восточный </t>
  </si>
  <si>
    <t xml:space="preserve">Мероприятие 8  Разработка, экспертиза  схем коммунальной инфраструктуры Сосьвинского городского округа в том числе: </t>
  </si>
  <si>
    <t>8.1.  Разработка и актуализация  программ комплексного развития коммунальной инфраструктуры Сосьвинского городского округа</t>
  </si>
  <si>
    <t xml:space="preserve">8.3. Экспертиза схем теплоснабжения, водоснабжения и водоотведения </t>
  </si>
  <si>
    <t>8.4. Проведение работ по категорированию, обследованию и паспортизации объектов ТЭК</t>
  </si>
  <si>
    <t xml:space="preserve">местный бюджет </t>
  </si>
  <si>
    <t>3.5.  Устройство  ледовых переправ на территории Сосьвинского городского округа  д. Матушкино, д. Куропашкино</t>
  </si>
  <si>
    <t>2.1 Разработка программы развития транспортной инфраструктуры</t>
  </si>
  <si>
    <t xml:space="preserve">3.1.Приобретение щебня </t>
  </si>
  <si>
    <t>10,11,14</t>
  </si>
  <si>
    <t>26,27,28</t>
  </si>
  <si>
    <t>2.2. Строительство канализационного коллектора в п.г.т. Сосьва</t>
  </si>
  <si>
    <t>3.4. Государственная экспертиза проекта «Строительство канализационного коллектора в п.г.т. Сосьва»</t>
  </si>
  <si>
    <t>5.4.  Капитальный ремонт водопровода в п.г.т.  Сосьва</t>
  </si>
  <si>
    <t>2.1. Строительство 16-ти квартирного жилого дома в п.г.т. Сосьва</t>
  </si>
  <si>
    <t>3.3. Проектирование  16-ти квартирного жилого дома в п.г.т.  Сосьва</t>
  </si>
  <si>
    <t>3.4.  Государственная экспертиза проекта  16-ти квартирного жилого дома в п.г.т. Сосьва</t>
  </si>
  <si>
    <t>1.1.  Модернизация системы тепловых сетей: внедрение частотно-регулируемого привода электродвигателей и оптимизация  систем электродвигателей на объектах коммунального комплекса на территории Сосьвинского городского округа в п.г.т.  Сосьва, п. Восточный</t>
  </si>
  <si>
    <t>1.2. Установка общедомовых приборов учета расхода электрической энергии в  многоквартирных домах п. Восточный, п.г.т. Сосьва</t>
  </si>
  <si>
    <t>2.1. Государственная экологическая экспертиза объекта  «Строительство полигона ТБО в п.г.т.  Сосьва»</t>
  </si>
  <si>
    <t xml:space="preserve">3.1.  Лабораторное исследование воды  нецентрализованного водоснабжения п. Восточный, п.г.т. Сосьва, с. Кошай, д. Молва </t>
  </si>
  <si>
    <t>3.2. Ремонт, обустройство  колодцев, родников в Сосьвинском городском округе   п.г.т.  Сосьва, п. Восточный, с. Кошай</t>
  </si>
  <si>
    <t xml:space="preserve">3.3.  Хлорирование колодцев п.г.т. Сосьва, п. Восточный </t>
  </si>
  <si>
    <t>4.3. Сбор и обезвреживание отработанных ртутьсодержащих ламп у населения п.г.т. Сосьва, п. Восточный, с. Кошай, с. Романово, д. Маслово, п. Пасынок</t>
  </si>
  <si>
    <t>2.2. Корректировка проектной документации "Капитальный ремонт автомобильных дорог на улицах п.г.т. Сосьва и п. Восточный Сосьвинского городского округа" 1537-ТКР 1.1. Том 3.1.1.</t>
  </si>
  <si>
    <t>2.3. Техническое присоединение проектируемых объектов "Наружное освещение улица в п.г.т. Сосьва по ул. Виктора Романова"</t>
  </si>
  <si>
    <t>4.2. Установка знаков дорожного движения и пешеходных ограждений в п.г.т. Сосьва, п. Восточный, с. Кошай, с. Романово, д. Маслова, п. Пасынок</t>
  </si>
  <si>
    <t>4.4. Установка знаков дорожного движения и пешеходных ограждений (МАУ) в п.г.т.  Сосьва, п. Восточный, с. Кошай, с. Романово, д. Маслова, п. Пасынок</t>
  </si>
  <si>
    <t xml:space="preserve">2.1. Строительство школы в п.г.т.  Сосьва, Сосьвинского городского округа </t>
  </si>
  <si>
    <t>2.2.  Реконструкция из здания столовой под Детскую школу искусств в п.г.т.  Сосьва, ул. Алексеева, 13а</t>
  </si>
  <si>
    <t>3.1.Разработка проектно-сметной документации объекта «Реконструкции из здания столовой под Детскую школу искусств в п.г.т. Сосьва, ул. Алексеева, 13а»</t>
  </si>
  <si>
    <t>3.2. Государственная экспертиза проекта «Реконструкции из здания столовой под Детскую школу искусств в п.г.т. Сосьва, ул. Алексеева, 13а»</t>
  </si>
  <si>
    <t>3.3.Тех.присоединение к эл. сетям «Реконструкции из здания столовой под Детскую школу искусств в п.г.т. Сосьва, ул. Алексеева, 13а»</t>
  </si>
  <si>
    <t>3.4. Инженерно-геодезические работы по объекту: Реконструкции из здания столовой под Детскую школу искусств в п.г.т. Сосьва, ул. Алексеева, 13а</t>
  </si>
  <si>
    <t>1.1. Уличное освещение в п.г.т.  Сосьва, п. Восточный, с. Кошай, с. Романово, д. Маслова, п. Пасынок</t>
  </si>
  <si>
    <t>1.2.  Приобретение, замена уличных светильников, ламп, фотореле, кронштейнов в п.г.т.  Сосьва, п. Восточный, с. Кошай, с. Романово, д. Маслова, п. Пасынок</t>
  </si>
  <si>
    <t>2.1.  Содержание мест захоронения п. Восточный, п.г.т.  Сосьва, д. Копылова, д. Маслово, с. Кошай</t>
  </si>
  <si>
    <t>4.1. Ремонт и строительство тротуаров в п.г.т. Сосьва,п. Восточный, с. Романово</t>
  </si>
  <si>
    <t>4.2. Услуги по уборке несанкционированных свалок п.г.т. Сосьва, п. Восточный</t>
  </si>
  <si>
    <t>4.3.  Очистка улиц от бытовых отходов и мусора в п.г.т.  Сосьва, п. Восточный</t>
  </si>
  <si>
    <t>4.4. Уборка разрушенных домов и строений п. Восточный, с. Кошай, п.г.т. Сосьва</t>
  </si>
  <si>
    <t>4.5.  Оборудование и установка детских игровых площадок, городков и комплексов в п.г.т.  Сосьва, п. Восточный</t>
  </si>
  <si>
    <t>4.9.  Дератизационные и акарицидные обработки п.г.т. Сосьва,п. Восточный, с. Кошай</t>
  </si>
  <si>
    <t>4.13. Очистка тротуаров от снега в п.г.т.  Сосьва, п. Восточный, с. Кошай, с. Романово, п. Пасынок, д. Маслова</t>
  </si>
  <si>
    <t>2.4. Разработка проектно сметной документации на капитальный ремонт внутрипоселковых автомобильных дорог общего пользования местного значения  в п.г.т. Сосьва п. Восточный</t>
  </si>
  <si>
    <t>3.3. Ремонт внутрипоселковых автомобильных  дорог общего пользования местного значения п.г.т. Сосьва</t>
  </si>
  <si>
    <t>3.4. Ремонт внутрипоселковых автомобильных  дорог общего пользования местного значения п. Восточный</t>
  </si>
  <si>
    <t>5.6. Капитальный ремонт водопровода в с. Романово</t>
  </si>
  <si>
    <t>2.2. Технологическое присоединение к электрическим сетям полигона в п.г.т.  Сосьва</t>
  </si>
  <si>
    <t xml:space="preserve">1.4. Ремонт системы отопления жилого многоквартирного  дома п. Восточный ул. Луначарского 68 </t>
  </si>
  <si>
    <t xml:space="preserve">1.1. Ремонт крыши жилого многоквартирного дома в п.г.т. Сосьва ул. Карла Маркса 2 </t>
  </si>
  <si>
    <t>1.5. Ремонт системы отопления жилого многоквартирного дома п. Восточный                              ул. Школьная 19</t>
  </si>
  <si>
    <t>5.3.  Капитальный  ремонт канализации                             п. Восточный,  п.г.т.  Сосьва, с. Кошай</t>
  </si>
  <si>
    <t>1.3. Ремонт крыши жилого многоквартирного дома в п. Восточный ул. Луначарского 56 -3</t>
  </si>
  <si>
    <t>1.2. Ремонт крыши жилого дома в п.г.т. Сосьва ул. Уральская 36 - 1</t>
  </si>
  <si>
    <t>1.1. Реконструкция, капитальный ремонт  зданий насосной станции в п. Восточный"</t>
  </si>
  <si>
    <t>1.1.1.Реконструкция, капитальный ремонт  насосной станции артезианской скважины, п. Восточный, ул. Заводская д.1Е</t>
  </si>
  <si>
    <t>1.1.2. Реконструкция, капитальный ремонт  насосной станции артезианской скважины, п. Восточный, ул. О. Кошевого, д. 1Е</t>
  </si>
  <si>
    <t>1.1.3. Реконструкция, капитальный ремонт  насосной станции третьего подъема, п. Восточный, Овражная, д. 1А</t>
  </si>
  <si>
    <t xml:space="preserve">1.2. Реконструкция, капитальный ремонт  артезианской скважины  п. Восточный  ул. Н. Кузнецова </t>
  </si>
  <si>
    <t xml:space="preserve">1.3.  Реконструкция, капитальный ремонт  насосной станции артезианской скважины п. Восточный ул. Почтовая, 15 </t>
  </si>
  <si>
    <t xml:space="preserve">1.4. Реконструкция, капитальный ремонт  артезианской скважины № 32975 п. Восточный ул. Труда, 10 а </t>
  </si>
  <si>
    <t>1.5. Капитальный ремонт, реконструкция  системы водоснабжения в с. Кошай</t>
  </si>
  <si>
    <t>Мероприятие № 1  Организация капитальных ремонтов общего имущества многоквартирных домов в том числе:</t>
  </si>
  <si>
    <r>
      <t xml:space="preserve">    ПОДПРОГРАММА   9</t>
    </r>
    <r>
      <rPr>
        <sz val="10"/>
        <color theme="1"/>
        <rFont val="Times New Roman"/>
        <family val="1"/>
        <charset val="204"/>
      </rPr>
      <t xml:space="preserve">       </t>
    </r>
    <r>
      <rPr>
        <b/>
        <sz val="10"/>
        <color theme="1"/>
        <rFont val="Times New Roman"/>
        <family val="1"/>
        <charset val="204"/>
      </rPr>
      <t xml:space="preserve"> "Благоустройство населенных пунктов"</t>
    </r>
  </si>
  <si>
    <r>
      <t xml:space="preserve">    ПОДПРОГРАММА   8</t>
    </r>
    <r>
      <rPr>
        <sz val="10"/>
        <color theme="1"/>
        <rFont val="Times New Roman"/>
        <family val="1"/>
        <charset val="204"/>
      </rPr>
      <t xml:space="preserve">       "</t>
    </r>
    <r>
      <rPr>
        <b/>
        <sz val="10"/>
        <color theme="1"/>
        <rFont val="Times New Roman"/>
        <family val="1"/>
        <charset val="204"/>
      </rPr>
      <t>Предоставление  субсидий предприятиям ЖКХ Сосьвинского городского округа "</t>
    </r>
  </si>
  <si>
    <r>
      <t xml:space="preserve">    </t>
    </r>
    <r>
      <rPr>
        <b/>
        <sz val="10"/>
        <color theme="1"/>
        <rFont val="Times New Roman"/>
        <family val="1"/>
        <charset val="204"/>
      </rPr>
      <t>ПОДПРОГРАММА   7</t>
    </r>
    <r>
      <rPr>
        <sz val="10"/>
        <color theme="1"/>
        <rFont val="Times New Roman"/>
        <family val="1"/>
        <charset val="204"/>
      </rPr>
      <t xml:space="preserve">       "</t>
    </r>
    <r>
      <rPr>
        <b/>
        <sz val="10"/>
        <color theme="1"/>
        <rFont val="Times New Roman"/>
        <family val="1"/>
        <charset val="204"/>
      </rPr>
      <t xml:space="preserve">Строительство объектов социальной и коммунальной инфраструктуры Сосьвинского городского округа".  </t>
    </r>
  </si>
  <si>
    <r>
      <t xml:space="preserve">    </t>
    </r>
    <r>
      <rPr>
        <b/>
        <sz val="10"/>
        <color theme="1"/>
        <rFont val="Times New Roman"/>
        <family val="1"/>
        <charset val="204"/>
      </rPr>
      <t>ПОДПРОГРАММА   6</t>
    </r>
    <r>
      <rPr>
        <sz val="10"/>
        <color theme="1"/>
        <rFont val="Times New Roman"/>
        <family val="1"/>
        <charset val="204"/>
      </rPr>
      <t xml:space="preserve">      "</t>
    </r>
    <r>
      <rPr>
        <b/>
        <sz val="10"/>
        <color theme="1"/>
        <rFont val="Times New Roman"/>
        <family val="1"/>
        <charset val="204"/>
      </rPr>
      <t xml:space="preserve">Развитие транспортной инфраструктуры и обеспечение безопасности дорожного движения" 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</si>
  <si>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ПОДПРОГРАММА 5</t>
    </r>
    <r>
      <rPr>
        <sz val="10"/>
        <color theme="1"/>
        <rFont val="Times New Roman"/>
        <family val="1"/>
        <charset val="204"/>
      </rPr>
      <t xml:space="preserve">  "</t>
    </r>
    <r>
      <rPr>
        <b/>
        <sz val="10"/>
        <color theme="1"/>
        <rFont val="Times New Roman"/>
        <family val="1"/>
        <charset val="204"/>
      </rPr>
      <t xml:space="preserve">Охрана окружающей среды и обращение с отходами производства и потребления на территории Сосьвинского городского округа"                                                                    </t>
    </r>
    <r>
      <rPr>
        <sz val="10"/>
        <color theme="1"/>
        <rFont val="Times New Roman"/>
        <family val="1"/>
        <charset val="204"/>
      </rPr>
      <t xml:space="preserve">    </t>
    </r>
  </si>
  <si>
    <r>
      <t xml:space="preserve">    </t>
    </r>
    <r>
      <rPr>
        <b/>
        <sz val="10"/>
        <color theme="1"/>
        <rFont val="Times New Roman"/>
        <family val="1"/>
        <charset val="204"/>
      </rPr>
      <t>ПОДПРОГРАММА   4</t>
    </r>
    <r>
      <rPr>
        <sz val="10"/>
        <color theme="1"/>
        <rFont val="Times New Roman"/>
        <family val="1"/>
        <charset val="204"/>
      </rPr>
      <t xml:space="preserve">        "</t>
    </r>
    <r>
      <rPr>
        <b/>
        <sz val="10"/>
        <color theme="1"/>
        <rFont val="Times New Roman"/>
        <family val="1"/>
        <charset val="204"/>
      </rPr>
      <t>Повышение энергетической эффективности в Сосьвинском городском округе"</t>
    </r>
  </si>
  <si>
    <r>
      <t xml:space="preserve">    </t>
    </r>
    <r>
      <rPr>
        <b/>
        <sz val="10"/>
        <color theme="1"/>
        <rFont val="Times New Roman"/>
        <family val="1"/>
        <charset val="204"/>
      </rPr>
      <t>ПОДПРОГРАММА 3</t>
    </r>
    <r>
      <rPr>
        <sz val="10"/>
        <color theme="1"/>
        <rFont val="Times New Roman"/>
        <family val="1"/>
        <charset val="204"/>
      </rPr>
      <t xml:space="preserve">     "</t>
    </r>
    <r>
      <rPr>
        <b/>
        <sz val="10"/>
        <color theme="1"/>
        <rFont val="Times New Roman"/>
        <family val="1"/>
        <charset val="204"/>
      </rPr>
      <t>Переселение граждан Сосьвинского городского округа из аварийных многоквартирных домов"</t>
    </r>
  </si>
  <si>
    <r>
      <t xml:space="preserve">    </t>
    </r>
    <r>
      <rPr>
        <b/>
        <sz val="10"/>
        <color theme="1"/>
        <rFont val="Times New Roman"/>
        <family val="1"/>
        <charset val="204"/>
      </rPr>
      <t>ПОДПРОГРАММА   2</t>
    </r>
    <r>
      <rPr>
        <sz val="10"/>
        <color theme="1"/>
        <rFont val="Times New Roman"/>
        <family val="1"/>
        <charset val="204"/>
      </rPr>
      <t xml:space="preserve">        "</t>
    </r>
    <r>
      <rPr>
        <b/>
        <sz val="10"/>
        <color theme="1"/>
        <rFont val="Times New Roman"/>
        <family val="1"/>
        <charset val="204"/>
      </rPr>
      <t>Организация капитальных ремонтов многоквартирных домов Сосьвинского городского округа"</t>
    </r>
  </si>
  <si>
    <r>
      <t xml:space="preserve">    </t>
    </r>
    <r>
      <rPr>
        <b/>
        <sz val="10"/>
        <color theme="1"/>
        <rFont val="Times New Roman"/>
        <family val="1"/>
        <charset val="204"/>
      </rPr>
      <t xml:space="preserve">ПОДПРОГРАММА 1         "Модернизация объектов коммунальной инфраструктуры Сосьвинского городского округа"                               </t>
    </r>
  </si>
  <si>
    <t>Мероприятие 4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</si>
  <si>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Мероприятие 1  Модернизация  объектов коммунальной инфраструктуры Сосьвинского городского округа в том числе:</t>
  </si>
  <si>
    <t xml:space="preserve">2.1.2.Проектирование объекта  КОС  п. Восточный </t>
  </si>
  <si>
    <t>2.1. Строительство КОС в п. Восточный</t>
  </si>
  <si>
    <t xml:space="preserve">2.1.1. Строительство  КОС  п. Восточный </t>
  </si>
  <si>
    <t>3.6. Уборка территории, исправление профиля, благоустройство придорожной полосы в р.п. Сосьва, с. Кошай, п. Восточный</t>
  </si>
  <si>
    <t>Мероприятие 3 Содержание и ремонт  автомобильных дорог общего пользования местного значения в том числе:</t>
  </si>
  <si>
    <t xml:space="preserve">Мероприятие 2  Проектирование  дорог  местного значения  в том числе: </t>
  </si>
  <si>
    <t>Мероприятие 1 Капитальный ремонт автомобильных дорог, дворовых территории  общего пользования местного значения в том числе:</t>
  </si>
  <si>
    <t xml:space="preserve">5.11. Капитальный ремонт наружной тепловой и водопроводной сети в п. Восточный </t>
  </si>
  <si>
    <t xml:space="preserve">4.1. Проектирование  детского сада-ясли на 50 мест в с. Кошай, Сосьвинского городского округа </t>
  </si>
  <si>
    <t>1.2. Капитальный ремонт участка улицы Луначарского от ул. Виктора Романова  до  ул. Ленина</t>
  </si>
  <si>
    <t xml:space="preserve"> 3.1.  Обрезка деревьев на территории Сосьвинского городского округа </t>
  </si>
  <si>
    <t>5.2.  Капитальный ремонт водопроводной сети на территории Сосьвинского городского округа</t>
  </si>
  <si>
    <t>3.4. Оплата по исполнительным листам Арбитражного  суда Свердловской области</t>
  </si>
  <si>
    <t xml:space="preserve">2.1.3. Предпроектные работы по объекту "Строительство КОС в п. Восточный" </t>
  </si>
  <si>
    <t xml:space="preserve">1.7. Ремонт системы отопления жилого многоквартирного дома п. Восточный     ул. Центральная 1 </t>
  </si>
  <si>
    <t xml:space="preserve">1.6. Оплата исполнительного листа по делу №60-61501/18 от 26.12.2018 "Модернизация артезианской скважины Виктора Романова, 140" </t>
  </si>
  <si>
    <t>3.6. Приобретение исключительных прав на проект "Школа в р.п. Сосьва Сосьвинского городского округа"</t>
  </si>
  <si>
    <t>4.17.  Приобретение специализированной техники и комплектующих к ней</t>
  </si>
  <si>
    <t xml:space="preserve">1.6. Предоставление субсидий МАУ на проведение капитального ремонта </t>
  </si>
  <si>
    <t xml:space="preserve">4.2. Тех. присоеденение  к эл. сетям детского сада-ясли на 50 мест в с. Кошай Сосьвинского городского округа </t>
  </si>
  <si>
    <t xml:space="preserve">3.2. Скос травы </t>
  </si>
  <si>
    <t>3.7.Укладка водопропускных труб на внутрипоселковых автомобильных дорогах общего пользования местного значения</t>
  </si>
  <si>
    <t xml:space="preserve">3.7. Техническое обследование  здания по ул. Алексеева, 13а в п.г.т. Сосьва </t>
  </si>
  <si>
    <t xml:space="preserve">3.8. Корректировка  проекта "Школа в р.п. Сосьва Сосьвинского городского округа" </t>
  </si>
  <si>
    <t>8.2.  Актуализация схем теплоснабжения, водоснабжения и водоотведения</t>
  </si>
  <si>
    <t>1.9.Электромонтажные работы в подъездах п.г.т. Соства ул. Митина, 138</t>
  </si>
  <si>
    <t>1.10.Ремонт отопления п. Восточный ул.Центральная, 3</t>
  </si>
  <si>
    <t xml:space="preserve">1.11. Ремонт подвального помещения  жилого дома п.г.т. Сосьва ул. Урицкого, 2 </t>
  </si>
  <si>
    <t xml:space="preserve">1.12. Ремонт канализации жилого дома п.г.т. Сосьва, ул. Ленина, 60 </t>
  </si>
  <si>
    <t>Мероприятие 5      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</si>
  <si>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 xml:space="preserve">1.8. Электромонтажные работы в подъездах п.г.т. Сосьва ул. Фадеева, 89 </t>
  </si>
  <si>
    <t>3.9. Государственная экспертиза проекта школа в рп. Сосьва Сосьвинского городского округа</t>
  </si>
  <si>
    <t>Областной бюджет</t>
  </si>
  <si>
    <t xml:space="preserve">Внебюджетные источники </t>
  </si>
  <si>
    <t>1.7. Модернизация  зданий насосных станций артезианских скважин п. Восточный, ул. Н. Кузнецова, ул. Овражная, 1а</t>
  </si>
  <si>
    <t xml:space="preserve">3.10. Разработка проекта "Реконструкция здания столовой в п.г.т. Сосьва, ул. Алексеева, 13 а под начальную школу на 160 мест" </t>
  </si>
  <si>
    <t xml:space="preserve">4.18. Организация деятельности по сбору ТКО (приобретение контейнеров) </t>
  </si>
  <si>
    <t xml:space="preserve">4.12. Устройство площадок под мусорные контейнеры на территории Сосьвинского городского округа </t>
  </si>
  <si>
    <r>
      <t xml:space="preserve">Утверждено                                                                                                                                                                                       постановлением администрации                                             Сосьвинского  городского округа                                                                                             от "____"_____________20     №________ г.                                                                                                              </t>
    </r>
    <r>
      <rPr>
        <sz val="11"/>
        <color theme="0"/>
        <rFont val="Times New Roman"/>
        <family val="1"/>
        <charset val="204"/>
      </rPr>
      <t>.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Приложение № 2 
к муниципальной программе «Развитие жилищно-коммунального хозяйства, транспортной инфраструктуры и повышение энергетической эффективности 
в Сосьвинском городском округе до 2025 года»
</t>
    </r>
  </si>
  <si>
    <t>3.2. Услуги автотранспорта по расчистке автомобильных дорог</t>
  </si>
  <si>
    <t>1.7.Технологическое присоединение проектируемых объектов "Наружное освещение улица в п.г.т. Сосьва по ул. Виктора Романова"</t>
  </si>
  <si>
    <t xml:space="preserve">1.1. Повышение уровня энергетической эффективности уличного освещения на территории Сосьвинского городского округа </t>
  </si>
  <si>
    <t xml:space="preserve">1.2. Оплтата за технологическое присоединение к электрическим сетям 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</si>
</sst>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0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5" xfId="0" applyBorder="1"/>
    <xf numFmtId="0" fontId="0" fillId="0" borderId="0" xfId="0" applyBorder="1"/>
    <xf numFmtId="164" fontId="4" fillId="2" borderId="5" xfId="0" applyNumberFormat="1" applyFont="1" applyFill="1" applyBorder="1" applyAlignment="1">
      <alignment horizontal="right" vertical="top" wrapText="1"/>
    </xf>
    <xf numFmtId="164" fontId="1" fillId="2" borderId="5" xfId="0" applyNumberFormat="1" applyFont="1" applyFill="1" applyBorder="1" applyAlignment="1">
      <alignment horizontal="right" vertical="top" wrapText="1"/>
    </xf>
    <xf numFmtId="164" fontId="1" fillId="2" borderId="5" xfId="0" applyNumberFormat="1" applyFont="1" applyFill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164" fontId="4" fillId="2" borderId="5" xfId="0" applyNumberFormat="1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5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5" xfId="0" applyFont="1" applyBorder="1" applyAlignment="1">
      <alignment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7" xfId="0" applyFont="1" applyBorder="1" applyAlignment="1">
      <alignment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7" fillId="0" borderId="0" xfId="0" applyFont="1" applyAlignment="1">
      <alignment wrapText="1"/>
    </xf>
    <xf numFmtId="0" fontId="2" fillId="2" borderId="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right" vertical="top" wrapText="1" indent="4"/>
    </xf>
    <xf numFmtId="0" fontId="4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wrapText="1"/>
    </xf>
    <xf numFmtId="164" fontId="2" fillId="2" borderId="5" xfId="0" applyNumberFormat="1" applyFont="1" applyFill="1" applyBorder="1" applyAlignment="1">
      <alignment horizontal="center" vertical="top" wrapText="1"/>
    </xf>
    <xf numFmtId="0" fontId="0" fillId="3" borderId="0" xfId="0" applyFill="1"/>
    <xf numFmtId="0" fontId="6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right" vertical="top" wrapText="1"/>
    </xf>
    <xf numFmtId="0" fontId="1" fillId="2" borderId="5" xfId="0" applyNumberFormat="1" applyFont="1" applyFill="1" applyBorder="1" applyAlignment="1">
      <alignment horizontal="right" vertical="top" wrapText="1"/>
    </xf>
    <xf numFmtId="0" fontId="1" fillId="2" borderId="5" xfId="0" applyFont="1" applyFill="1" applyBorder="1" applyAlignment="1">
      <alignment wrapText="1"/>
    </xf>
    <xf numFmtId="164" fontId="10" fillId="2" borderId="5" xfId="0" applyNumberFormat="1" applyFont="1" applyFill="1" applyBorder="1" applyAlignment="1">
      <alignment horizontal="center" vertical="top" wrapText="1"/>
    </xf>
    <xf numFmtId="0" fontId="11" fillId="3" borderId="0" xfId="0" applyFont="1" applyFill="1"/>
    <xf numFmtId="0" fontId="12" fillId="2" borderId="5" xfId="0" applyFont="1" applyFill="1" applyBorder="1" applyAlignment="1">
      <alignment vertical="top" wrapText="1"/>
    </xf>
    <xf numFmtId="0" fontId="13" fillId="2" borderId="5" xfId="0" applyFont="1" applyFill="1" applyBorder="1" applyAlignment="1">
      <alignment vertical="top" wrapText="1"/>
    </xf>
    <xf numFmtId="164" fontId="13" fillId="2" borderId="5" xfId="0" applyNumberFormat="1" applyFont="1" applyFill="1" applyBorder="1" applyAlignment="1">
      <alignment vertical="top" wrapText="1"/>
    </xf>
    <xf numFmtId="0" fontId="14" fillId="2" borderId="5" xfId="0" applyFont="1" applyFill="1" applyBorder="1" applyAlignment="1">
      <alignment vertical="top" wrapText="1"/>
    </xf>
    <xf numFmtId="0" fontId="7" fillId="2" borderId="0" xfId="0" applyFont="1" applyFill="1" applyAlignment="1">
      <alignment wrapText="1"/>
    </xf>
    <xf numFmtId="0" fontId="0" fillId="2" borderId="0" xfId="0" applyFill="1"/>
    <xf numFmtId="0" fontId="16" fillId="2" borderId="5" xfId="0" applyFont="1" applyFill="1" applyBorder="1" applyAlignment="1">
      <alignment vertical="top" wrapText="1"/>
    </xf>
    <xf numFmtId="164" fontId="1" fillId="2" borderId="26" xfId="0" applyNumberFormat="1" applyFont="1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4" fillId="0" borderId="23" xfId="0" applyFont="1" applyBorder="1" applyAlignment="1">
      <alignment horizontal="justify" vertical="top" wrapText="1"/>
    </xf>
    <xf numFmtId="0" fontId="4" fillId="0" borderId="24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1" fillId="0" borderId="23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4" fillId="0" borderId="23" xfId="0" applyFont="1" applyBorder="1" applyAlignment="1">
      <alignment horizontal="justify" vertical="top"/>
    </xf>
    <xf numFmtId="0" fontId="4" fillId="0" borderId="24" xfId="0" applyFont="1" applyBorder="1" applyAlignment="1">
      <alignment horizontal="justify" vertical="top"/>
    </xf>
    <xf numFmtId="0" fontId="4" fillId="0" borderId="17" xfId="0" applyFont="1" applyBorder="1" applyAlignment="1">
      <alignment horizontal="justify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66"/>
      <color rgb="FFC4E59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52"/>
  <sheetViews>
    <sheetView tabSelected="1" view="pageBreakPreview" zoomScale="115" zoomScaleNormal="10" zoomScaleSheetLayoutView="115" workbookViewId="0">
      <selection activeCell="O904" sqref="O904"/>
    </sheetView>
  </sheetViews>
  <sheetFormatPr defaultRowHeight="15"/>
  <cols>
    <col min="1" max="1" width="9.42578125" bestFit="1" customWidth="1"/>
    <col min="2" max="2" width="44.28515625" customWidth="1"/>
    <col min="3" max="3" width="13.140625" customWidth="1"/>
    <col min="4" max="4" width="12.140625" customWidth="1"/>
    <col min="5" max="5" width="11.42578125" style="58" customWidth="1"/>
    <col min="6" max="6" width="12" style="58" customWidth="1"/>
    <col min="7" max="7" width="10.85546875" style="58" customWidth="1"/>
    <col min="8" max="8" width="11.140625" customWidth="1"/>
    <col min="9" max="10" width="11.7109375" customWidth="1"/>
    <col min="11" max="11" width="21.140625" customWidth="1"/>
  </cols>
  <sheetData>
    <row r="1" spans="1:11" ht="162" customHeight="1">
      <c r="A1" s="37"/>
      <c r="B1" s="77"/>
      <c r="C1" s="77"/>
      <c r="D1" s="77"/>
      <c r="E1" s="57"/>
      <c r="F1" s="57"/>
      <c r="G1" s="57"/>
      <c r="H1" s="61" t="s">
        <v>335</v>
      </c>
      <c r="I1" s="61"/>
      <c r="J1" s="61"/>
      <c r="K1" s="61"/>
    </row>
    <row r="2" spans="1:11" ht="57" customHeight="1" thickBot="1">
      <c r="A2" s="68" t="s">
        <v>215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27.75" customHeight="1">
      <c r="A3" s="69"/>
      <c r="B3" s="74" t="s">
        <v>64</v>
      </c>
      <c r="C3" s="71" t="s">
        <v>62</v>
      </c>
      <c r="D3" s="72"/>
      <c r="E3" s="72"/>
      <c r="F3" s="72"/>
      <c r="G3" s="72"/>
      <c r="H3" s="72"/>
      <c r="I3" s="72"/>
      <c r="J3" s="73"/>
      <c r="K3" s="39" t="s">
        <v>63</v>
      </c>
    </row>
    <row r="4" spans="1:11" ht="27.75" customHeight="1">
      <c r="A4" s="70"/>
      <c r="B4" s="75"/>
      <c r="C4" s="10" t="s">
        <v>0</v>
      </c>
      <c r="D4" s="10" t="s">
        <v>71</v>
      </c>
      <c r="E4" s="10" t="s">
        <v>72</v>
      </c>
      <c r="F4" s="40" t="s">
        <v>191</v>
      </c>
      <c r="G4" s="40" t="s">
        <v>192</v>
      </c>
      <c r="H4" s="40" t="s">
        <v>193</v>
      </c>
      <c r="I4" s="40" t="s">
        <v>194</v>
      </c>
      <c r="J4" s="40" t="s">
        <v>195</v>
      </c>
      <c r="K4" s="41"/>
    </row>
    <row r="5" spans="1:11" ht="27.75" customHeight="1">
      <c r="A5" s="2">
        <v>1</v>
      </c>
      <c r="B5" s="76"/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42" t="s">
        <v>1</v>
      </c>
    </row>
    <row r="6" spans="1:11" ht="25.5">
      <c r="A6" s="8">
        <v>1</v>
      </c>
      <c r="B6" s="10" t="s">
        <v>87</v>
      </c>
      <c r="C6" s="9">
        <f>D6+E6+F6+G6+H6+I6+J6</f>
        <v>738578.32500000007</v>
      </c>
      <c r="D6" s="9">
        <f t="shared" ref="D6:J6" si="0">D7+D8+D9+D10</f>
        <v>179775.59999999998</v>
      </c>
      <c r="E6" s="9">
        <f t="shared" si="0"/>
        <v>105414.8</v>
      </c>
      <c r="F6" s="9">
        <f t="shared" si="0"/>
        <v>108127.3</v>
      </c>
      <c r="G6" s="9">
        <f t="shared" si="0"/>
        <v>90173.274999999994</v>
      </c>
      <c r="H6" s="9">
        <f t="shared" si="0"/>
        <v>94297.030000000013</v>
      </c>
      <c r="I6" s="9">
        <f t="shared" si="0"/>
        <v>78987.294999999998</v>
      </c>
      <c r="J6" s="9">
        <f t="shared" si="0"/>
        <v>81803.025000000009</v>
      </c>
      <c r="K6" s="10"/>
    </row>
    <row r="7" spans="1:11">
      <c r="A7" s="8">
        <v>2</v>
      </c>
      <c r="B7" s="10" t="s">
        <v>2</v>
      </c>
      <c r="C7" s="7">
        <f t="shared" ref="C7:C18" si="1">D7+E7+F7+G7+H7+I7+J7</f>
        <v>0</v>
      </c>
      <c r="D7" s="7">
        <f>D12</f>
        <v>0</v>
      </c>
      <c r="E7" s="7">
        <f t="shared" ref="D7:J13" si="2">F7+G7+H7+I7+J7+K7+L7</f>
        <v>0</v>
      </c>
      <c r="F7" s="7">
        <f t="shared" si="2"/>
        <v>0</v>
      </c>
      <c r="G7" s="7">
        <f t="shared" si="2"/>
        <v>0</v>
      </c>
      <c r="H7" s="7">
        <f t="shared" si="2"/>
        <v>0</v>
      </c>
      <c r="I7" s="7">
        <f t="shared" si="2"/>
        <v>0</v>
      </c>
      <c r="J7" s="7">
        <f t="shared" si="2"/>
        <v>0</v>
      </c>
      <c r="K7" s="10"/>
    </row>
    <row r="8" spans="1:11">
      <c r="A8" s="8">
        <v>3</v>
      </c>
      <c r="B8" s="10" t="s">
        <v>3</v>
      </c>
      <c r="C8" s="7">
        <f t="shared" si="1"/>
        <v>12233.9</v>
      </c>
      <c r="D8" s="7">
        <f>D13+D18</f>
        <v>9942.4</v>
      </c>
      <c r="E8" s="7">
        <f t="shared" ref="E8:J8" si="3">E18</f>
        <v>466</v>
      </c>
      <c r="F8" s="7">
        <f t="shared" si="3"/>
        <v>463.5</v>
      </c>
      <c r="G8" s="7">
        <f t="shared" si="3"/>
        <v>340.5</v>
      </c>
      <c r="H8" s="7">
        <f t="shared" si="3"/>
        <v>340.5</v>
      </c>
      <c r="I8" s="7">
        <f t="shared" si="3"/>
        <v>340.5</v>
      </c>
      <c r="J8" s="7">
        <f t="shared" si="3"/>
        <v>340.5</v>
      </c>
      <c r="K8" s="10"/>
    </row>
    <row r="9" spans="1:11">
      <c r="A9" s="8">
        <v>4</v>
      </c>
      <c r="B9" s="10" t="s">
        <v>4</v>
      </c>
      <c r="C9" s="7">
        <f>D9+E9+F9+G9+H9+I9+J9</f>
        <v>726344.42500000005</v>
      </c>
      <c r="D9" s="7">
        <f>D14+D19</f>
        <v>169833.19999999998</v>
      </c>
      <c r="E9" s="7">
        <f t="shared" ref="E9:J9" si="4">E14+E19</f>
        <v>104948.8</v>
      </c>
      <c r="F9" s="7">
        <f t="shared" si="4"/>
        <v>107663.8</v>
      </c>
      <c r="G9" s="7">
        <f>G14+G19</f>
        <v>89832.774999999994</v>
      </c>
      <c r="H9" s="7">
        <f t="shared" si="4"/>
        <v>93956.530000000013</v>
      </c>
      <c r="I9" s="7">
        <f t="shared" si="4"/>
        <v>78646.794999999998</v>
      </c>
      <c r="J9" s="7">
        <f t="shared" si="4"/>
        <v>81462.525000000009</v>
      </c>
      <c r="K9" s="10"/>
    </row>
    <row r="10" spans="1:11">
      <c r="A10" s="8">
        <v>5</v>
      </c>
      <c r="B10" s="10" t="s">
        <v>5</v>
      </c>
      <c r="C10" s="7">
        <f t="shared" si="1"/>
        <v>0</v>
      </c>
      <c r="D10" s="7">
        <f t="shared" si="2"/>
        <v>0</v>
      </c>
      <c r="E10" s="7">
        <f t="shared" si="2"/>
        <v>0</v>
      </c>
      <c r="F10" s="7">
        <f t="shared" si="2"/>
        <v>0</v>
      </c>
      <c r="G10" s="7">
        <f t="shared" si="2"/>
        <v>0</v>
      </c>
      <c r="H10" s="7">
        <f t="shared" si="2"/>
        <v>0</v>
      </c>
      <c r="I10" s="7">
        <f t="shared" si="2"/>
        <v>0</v>
      </c>
      <c r="J10" s="7">
        <f t="shared" si="2"/>
        <v>0</v>
      </c>
      <c r="K10" s="10"/>
    </row>
    <row r="11" spans="1:11" ht="13.5" customHeight="1">
      <c r="A11" s="8">
        <v>6</v>
      </c>
      <c r="B11" s="11" t="s">
        <v>6</v>
      </c>
      <c r="C11" s="9">
        <f t="shared" si="1"/>
        <v>70942.899999999994</v>
      </c>
      <c r="D11" s="9">
        <f t="shared" ref="D11:J11" si="5">D12+D13+D14+D15</f>
        <v>29311.7</v>
      </c>
      <c r="E11" s="9">
        <f t="shared" si="5"/>
        <v>14712</v>
      </c>
      <c r="F11" s="9">
        <f t="shared" si="5"/>
        <v>4762.5</v>
      </c>
      <c r="G11" s="9">
        <f t="shared" si="5"/>
        <v>7010</v>
      </c>
      <c r="H11" s="9">
        <f t="shared" si="5"/>
        <v>8293.2999999999993</v>
      </c>
      <c r="I11" s="9">
        <f t="shared" si="5"/>
        <v>5653.4</v>
      </c>
      <c r="J11" s="9">
        <f t="shared" si="5"/>
        <v>1200</v>
      </c>
      <c r="K11" s="10"/>
    </row>
    <row r="12" spans="1:11">
      <c r="A12" s="8">
        <v>7</v>
      </c>
      <c r="B12" s="10" t="s">
        <v>2</v>
      </c>
      <c r="C12" s="7">
        <f t="shared" si="1"/>
        <v>0</v>
      </c>
      <c r="D12" s="7">
        <f t="shared" si="2"/>
        <v>0</v>
      </c>
      <c r="E12" s="7">
        <f t="shared" si="2"/>
        <v>0</v>
      </c>
      <c r="F12" s="7">
        <f t="shared" si="2"/>
        <v>0</v>
      </c>
      <c r="G12" s="7">
        <f t="shared" si="2"/>
        <v>0</v>
      </c>
      <c r="H12" s="7">
        <f t="shared" si="2"/>
        <v>0</v>
      </c>
      <c r="I12" s="7">
        <f t="shared" si="2"/>
        <v>0</v>
      </c>
      <c r="J12" s="7">
        <f t="shared" si="2"/>
        <v>0</v>
      </c>
      <c r="K12" s="10"/>
    </row>
    <row r="13" spans="1:11">
      <c r="A13" s="8">
        <v>8</v>
      </c>
      <c r="B13" s="10" t="s">
        <v>3</v>
      </c>
      <c r="C13" s="7">
        <f t="shared" si="1"/>
        <v>2965.4</v>
      </c>
      <c r="D13" s="7">
        <f>D583</f>
        <v>2965.4</v>
      </c>
      <c r="E13" s="7">
        <f t="shared" si="2"/>
        <v>0</v>
      </c>
      <c r="F13" s="7">
        <f t="shared" si="2"/>
        <v>0</v>
      </c>
      <c r="G13" s="7">
        <f t="shared" si="2"/>
        <v>0</v>
      </c>
      <c r="H13" s="7">
        <f t="shared" si="2"/>
        <v>0</v>
      </c>
      <c r="I13" s="7">
        <f t="shared" si="2"/>
        <v>0</v>
      </c>
      <c r="J13" s="7">
        <f t="shared" si="2"/>
        <v>0</v>
      </c>
      <c r="K13" s="10"/>
    </row>
    <row r="14" spans="1:11">
      <c r="A14" s="8">
        <v>9</v>
      </c>
      <c r="B14" s="10" t="s">
        <v>4</v>
      </c>
      <c r="C14" s="7">
        <f>D14+E14+F14+G14+H14+I14+J14</f>
        <v>67977.5</v>
      </c>
      <c r="D14" s="7">
        <f>D31+D359+D485+D584+D759</f>
        <v>26346.3</v>
      </c>
      <c r="E14" s="7">
        <f>E31+E359+E485+E584+E759</f>
        <v>14712</v>
      </c>
      <c r="F14" s="7">
        <f>F31+F359+F485+F584+F759</f>
        <v>4762.5</v>
      </c>
      <c r="G14" s="7">
        <f>G31+G359+G485+G584+G759</f>
        <v>7010</v>
      </c>
      <c r="H14" s="7">
        <f>H31+H359+H485+H584+H759</f>
        <v>8293.2999999999993</v>
      </c>
      <c r="I14" s="7">
        <f>I31+I359+I486+I584+I759</f>
        <v>5653.4</v>
      </c>
      <c r="J14" s="7">
        <f>J31+J359+J485+J584+J759</f>
        <v>1200</v>
      </c>
      <c r="K14" s="10"/>
    </row>
    <row r="15" spans="1:11">
      <c r="A15" s="8">
        <v>10</v>
      </c>
      <c r="B15" s="10" t="s">
        <v>5</v>
      </c>
      <c r="C15" s="7">
        <f t="shared" si="1"/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10"/>
    </row>
    <row r="16" spans="1:11">
      <c r="A16" s="8">
        <v>11</v>
      </c>
      <c r="B16" s="11" t="s">
        <v>7</v>
      </c>
      <c r="C16" s="9">
        <f t="shared" ref="C16:J16" si="6">C17+C18+C19+C20</f>
        <v>667635.42500000005</v>
      </c>
      <c r="D16" s="9">
        <f t="shared" si="6"/>
        <v>150463.9</v>
      </c>
      <c r="E16" s="9">
        <f t="shared" si="6"/>
        <v>90702.8</v>
      </c>
      <c r="F16" s="9">
        <f t="shared" si="6"/>
        <v>103364.8</v>
      </c>
      <c r="G16" s="9">
        <f t="shared" si="6"/>
        <v>83163.274999999994</v>
      </c>
      <c r="H16" s="9">
        <f t="shared" si="6"/>
        <v>86003.73000000001</v>
      </c>
      <c r="I16" s="9">
        <f t="shared" si="6"/>
        <v>73333.895000000004</v>
      </c>
      <c r="J16" s="9">
        <f t="shared" si="6"/>
        <v>80603.025000000009</v>
      </c>
      <c r="K16" s="10"/>
    </row>
    <row r="17" spans="1:11">
      <c r="A17" s="8">
        <v>12</v>
      </c>
      <c r="B17" s="10" t="s">
        <v>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10"/>
    </row>
    <row r="18" spans="1:11" s="52" customFormat="1">
      <c r="A18" s="8">
        <v>13</v>
      </c>
      <c r="B18" s="54" t="s">
        <v>3</v>
      </c>
      <c r="C18" s="55">
        <f t="shared" si="1"/>
        <v>9268.5</v>
      </c>
      <c r="D18" s="55">
        <f>D930+D919+D882+D270</f>
        <v>6977</v>
      </c>
      <c r="E18" s="55">
        <f>E930+E919</f>
        <v>466</v>
      </c>
      <c r="F18" s="55">
        <f>F930+F919</f>
        <v>463.5</v>
      </c>
      <c r="G18" s="55">
        <f>G930+G919</f>
        <v>340.5</v>
      </c>
      <c r="H18" s="55">
        <f t="shared" ref="H18:J18" si="7">H930</f>
        <v>340.5</v>
      </c>
      <c r="I18" s="55">
        <f t="shared" si="7"/>
        <v>340.5</v>
      </c>
      <c r="J18" s="55">
        <f t="shared" si="7"/>
        <v>340.5</v>
      </c>
      <c r="K18" s="53"/>
    </row>
    <row r="19" spans="1:11">
      <c r="A19" s="8">
        <v>14</v>
      </c>
      <c r="B19" s="10" t="s">
        <v>30</v>
      </c>
      <c r="C19" s="7">
        <f>D19+E19+F19+G19+H19+I19+J19</f>
        <v>658366.92500000005</v>
      </c>
      <c r="D19" s="7">
        <f>D159+D277+D421+D433+D517+D662+D873+D889+D931</f>
        <v>143486.9</v>
      </c>
      <c r="E19" s="7">
        <f>E159+E277+E421+E433+E517+E662+E873+E889+E931</f>
        <v>90236.800000000003</v>
      </c>
      <c r="F19" s="7">
        <f>F159+F277+F421+F433+F517+F662+F873+F889+F931</f>
        <v>102901.3</v>
      </c>
      <c r="G19" s="7">
        <f>G159+G277+G421+G433+G517+G662+G873+G889+G931</f>
        <v>82822.774999999994</v>
      </c>
      <c r="H19" s="7">
        <f>H159+H277+H421+H433+H517+H662+H873++H889+H931</f>
        <v>85663.23000000001</v>
      </c>
      <c r="I19" s="7">
        <f>I159+I277+I421+I433+I517+I662+I873+I889+I931</f>
        <v>72993.395000000004</v>
      </c>
      <c r="J19" s="7">
        <f>J159+J277+J421+J433+J517+J662+J873+J889+J931</f>
        <v>80262.525000000009</v>
      </c>
      <c r="K19" s="10"/>
    </row>
    <row r="20" spans="1:11">
      <c r="A20" s="8">
        <v>15</v>
      </c>
      <c r="B20" s="10" t="s">
        <v>190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10"/>
    </row>
    <row r="21" spans="1:11" ht="15" customHeight="1">
      <c r="A21" s="8">
        <v>16</v>
      </c>
      <c r="B21" s="62" t="s">
        <v>294</v>
      </c>
      <c r="C21" s="63"/>
      <c r="D21" s="63"/>
      <c r="E21" s="63"/>
      <c r="F21" s="63"/>
      <c r="G21" s="63"/>
      <c r="H21" s="63"/>
      <c r="I21" s="63"/>
      <c r="J21" s="63"/>
      <c r="K21" s="64"/>
    </row>
    <row r="22" spans="1:11" ht="16.5" customHeight="1">
      <c r="A22" s="8">
        <v>17</v>
      </c>
      <c r="B22" s="41" t="s">
        <v>88</v>
      </c>
      <c r="C22" s="9">
        <f>D22+E22+F22+G22+H22+I22+J22</f>
        <v>181266.8</v>
      </c>
      <c r="D22" s="9">
        <f t="shared" ref="D22:J22" si="8">D23+D24+D25+D26</f>
        <v>66418</v>
      </c>
      <c r="E22" s="9">
        <f t="shared" si="8"/>
        <v>41769.699999999997</v>
      </c>
      <c r="F22" s="9">
        <f t="shared" si="8"/>
        <v>24332.600000000002</v>
      </c>
      <c r="G22" s="9">
        <f t="shared" si="8"/>
        <v>19420.900000000001</v>
      </c>
      <c r="H22" s="9">
        <f t="shared" si="8"/>
        <v>21461.899999999998</v>
      </c>
      <c r="I22" s="9">
        <f t="shared" si="8"/>
        <v>4120.1000000000004</v>
      </c>
      <c r="J22" s="9">
        <f t="shared" si="8"/>
        <v>3743.6</v>
      </c>
      <c r="K22" s="10"/>
    </row>
    <row r="23" spans="1:11">
      <c r="A23" s="8">
        <v>18</v>
      </c>
      <c r="B23" s="10" t="s">
        <v>2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10"/>
    </row>
    <row r="24" spans="1:11" ht="14.25" customHeight="1">
      <c r="A24" s="8">
        <v>19</v>
      </c>
      <c r="B24" s="10" t="s">
        <v>3</v>
      </c>
      <c r="C24" s="7"/>
      <c r="D24" s="7"/>
      <c r="E24" s="7"/>
      <c r="F24" s="7"/>
      <c r="G24" s="7"/>
      <c r="H24" s="7"/>
      <c r="I24" s="7"/>
      <c r="J24" s="7"/>
      <c r="K24" s="10"/>
    </row>
    <row r="25" spans="1:11" ht="14.25" customHeight="1">
      <c r="A25" s="8">
        <v>20</v>
      </c>
      <c r="B25" s="10" t="s">
        <v>4</v>
      </c>
      <c r="C25" s="7">
        <f>D25+E25+F25+G25+H25+I25+J25</f>
        <v>181266.8</v>
      </c>
      <c r="D25" s="7">
        <f>D31+D159</f>
        <v>66418</v>
      </c>
      <c r="E25" s="7">
        <f t="shared" ref="E25:J25" si="9">E31+E159</f>
        <v>41769.699999999997</v>
      </c>
      <c r="F25" s="7">
        <f t="shared" si="9"/>
        <v>24332.600000000002</v>
      </c>
      <c r="G25" s="7">
        <f t="shared" si="9"/>
        <v>19420.900000000001</v>
      </c>
      <c r="H25" s="7">
        <f>H31+H159</f>
        <v>21461.899999999998</v>
      </c>
      <c r="I25" s="7">
        <f t="shared" si="9"/>
        <v>4120.1000000000004</v>
      </c>
      <c r="J25" s="7">
        <f t="shared" si="9"/>
        <v>3743.6</v>
      </c>
      <c r="K25" s="10"/>
    </row>
    <row r="26" spans="1:11" ht="14.25" customHeight="1">
      <c r="A26" s="8">
        <v>21</v>
      </c>
      <c r="B26" s="10" t="s">
        <v>5</v>
      </c>
      <c r="C26" s="9"/>
      <c r="D26" s="9"/>
      <c r="E26" s="9"/>
      <c r="F26" s="9"/>
      <c r="G26" s="9"/>
      <c r="H26" s="9"/>
      <c r="I26" s="9"/>
      <c r="J26" s="9"/>
      <c r="K26" s="10"/>
    </row>
    <row r="27" spans="1:11" ht="15.75" customHeight="1">
      <c r="A27" s="8">
        <v>22</v>
      </c>
      <c r="B27" s="10" t="s">
        <v>8</v>
      </c>
      <c r="C27" s="9"/>
      <c r="D27" s="9"/>
      <c r="E27" s="9"/>
      <c r="F27" s="9"/>
      <c r="G27" s="9"/>
      <c r="H27" s="9"/>
      <c r="I27" s="9"/>
      <c r="J27" s="9"/>
      <c r="K27" s="10"/>
    </row>
    <row r="28" spans="1:11" ht="39.75" customHeight="1">
      <c r="A28" s="8">
        <v>23</v>
      </c>
      <c r="B28" s="41" t="s">
        <v>65</v>
      </c>
      <c r="C28" s="9">
        <f>D28+E28+F28+G28+H28+I28+J28</f>
        <v>17874.7</v>
      </c>
      <c r="D28" s="9">
        <f>D30+D31+D32</f>
        <v>10089.700000000001</v>
      </c>
      <c r="E28" s="9">
        <f t="shared" ref="E28:J28" si="10">E30+E31+E32</f>
        <v>6705</v>
      </c>
      <c r="F28" s="9">
        <f t="shared" si="10"/>
        <v>0</v>
      </c>
      <c r="G28" s="9">
        <f t="shared" si="10"/>
        <v>330</v>
      </c>
      <c r="H28" s="9">
        <f t="shared" si="10"/>
        <v>350</v>
      </c>
      <c r="I28" s="9">
        <f t="shared" si="10"/>
        <v>400</v>
      </c>
      <c r="J28" s="9">
        <f t="shared" si="10"/>
        <v>0</v>
      </c>
      <c r="K28" s="10"/>
    </row>
    <row r="29" spans="1:11" ht="17.25" customHeight="1">
      <c r="A29" s="8">
        <v>24</v>
      </c>
      <c r="B29" s="41" t="s">
        <v>2</v>
      </c>
      <c r="C29" s="9"/>
      <c r="D29" s="9"/>
      <c r="E29" s="9"/>
      <c r="F29" s="9"/>
      <c r="G29" s="9"/>
      <c r="H29" s="9"/>
      <c r="I29" s="9"/>
      <c r="J29" s="9"/>
      <c r="K29" s="10"/>
    </row>
    <row r="30" spans="1:11">
      <c r="A30" s="8">
        <v>25</v>
      </c>
      <c r="B30" s="10" t="s">
        <v>3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10"/>
    </row>
    <row r="31" spans="1:11">
      <c r="A31" s="8">
        <v>26</v>
      </c>
      <c r="B31" s="10" t="s">
        <v>4</v>
      </c>
      <c r="C31" s="7">
        <f>D31+E31+F31+G31+H31+I31+J31</f>
        <v>17874.7</v>
      </c>
      <c r="D31" s="7">
        <f>D43+D98+D143</f>
        <v>10089.700000000001</v>
      </c>
      <c r="E31" s="7">
        <f t="shared" ref="E31:J31" si="11">E43+E98+E143</f>
        <v>6705</v>
      </c>
      <c r="F31" s="7">
        <f t="shared" si="11"/>
        <v>0</v>
      </c>
      <c r="G31" s="7">
        <f t="shared" si="11"/>
        <v>330</v>
      </c>
      <c r="H31" s="7">
        <f t="shared" si="11"/>
        <v>350</v>
      </c>
      <c r="I31" s="7">
        <f t="shared" si="11"/>
        <v>400</v>
      </c>
      <c r="J31" s="7">
        <f t="shared" si="11"/>
        <v>0</v>
      </c>
      <c r="K31" s="10"/>
    </row>
    <row r="32" spans="1:11">
      <c r="A32" s="8">
        <v>27</v>
      </c>
      <c r="B32" s="10" t="s">
        <v>5</v>
      </c>
      <c r="C32" s="7">
        <f>D32+E32+F32+G32+H32+I32+J32</f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10"/>
    </row>
    <row r="33" spans="1:11" ht="25.5">
      <c r="A33" s="8">
        <v>28</v>
      </c>
      <c r="B33" s="10" t="s">
        <v>89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10"/>
    </row>
    <row r="34" spans="1:11" ht="27.75" customHeight="1">
      <c r="A34" s="8">
        <v>29</v>
      </c>
      <c r="B34" s="41" t="s">
        <v>66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10"/>
    </row>
    <row r="35" spans="1:11" ht="12" customHeight="1">
      <c r="A35" s="8">
        <v>30</v>
      </c>
      <c r="B35" s="41" t="s">
        <v>2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10"/>
    </row>
    <row r="36" spans="1:11">
      <c r="A36" s="8">
        <v>31</v>
      </c>
      <c r="B36" s="10" t="s">
        <v>3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10"/>
    </row>
    <row r="37" spans="1:11">
      <c r="A37" s="8">
        <v>32</v>
      </c>
      <c r="B37" s="10" t="s">
        <v>4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10"/>
    </row>
    <row r="38" spans="1:11">
      <c r="A38" s="8">
        <v>33</v>
      </c>
      <c r="B38" s="10" t="s">
        <v>5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10"/>
    </row>
    <row r="39" spans="1:11">
      <c r="A39" s="8">
        <v>34</v>
      </c>
      <c r="B39" s="10" t="s">
        <v>10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10"/>
    </row>
    <row r="40" spans="1:11" ht="42.75" customHeight="1">
      <c r="A40" s="8">
        <v>35</v>
      </c>
      <c r="B40" s="12" t="s">
        <v>296</v>
      </c>
      <c r="C40" s="9">
        <f>D40+E40+F40+G40+H40+I40+J40</f>
        <v>3027.7</v>
      </c>
      <c r="D40" s="9">
        <f t="shared" ref="D40:J40" si="12">D43</f>
        <v>1947.6999999999998</v>
      </c>
      <c r="E40" s="9">
        <f t="shared" si="12"/>
        <v>0</v>
      </c>
      <c r="F40" s="9">
        <f t="shared" si="12"/>
        <v>0</v>
      </c>
      <c r="G40" s="9">
        <f t="shared" si="12"/>
        <v>330</v>
      </c>
      <c r="H40" s="9">
        <f t="shared" si="12"/>
        <v>350</v>
      </c>
      <c r="I40" s="9">
        <f t="shared" si="12"/>
        <v>400</v>
      </c>
      <c r="J40" s="9">
        <f t="shared" si="12"/>
        <v>0</v>
      </c>
      <c r="K40" s="49">
        <v>4</v>
      </c>
    </row>
    <row r="41" spans="1:11" ht="14.25" customHeight="1">
      <c r="A41" s="8">
        <v>36</v>
      </c>
      <c r="B41" s="10" t="s">
        <v>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/>
    </row>
    <row r="42" spans="1:11">
      <c r="A42" s="8">
        <v>37</v>
      </c>
      <c r="B42" s="10" t="s">
        <v>3</v>
      </c>
      <c r="C42" s="7">
        <f t="shared" ref="C42" si="13">D42+E42+F42+G42+H42+I42+J42</f>
        <v>0</v>
      </c>
      <c r="D42" s="7">
        <f t="shared" ref="D42:J42" si="14">D44</f>
        <v>0</v>
      </c>
      <c r="E42" s="7">
        <f t="shared" si="14"/>
        <v>0</v>
      </c>
      <c r="F42" s="7">
        <f t="shared" si="14"/>
        <v>0</v>
      </c>
      <c r="G42" s="7">
        <f t="shared" si="14"/>
        <v>0</v>
      </c>
      <c r="H42" s="7">
        <f t="shared" si="14"/>
        <v>0</v>
      </c>
      <c r="I42" s="7">
        <f t="shared" si="14"/>
        <v>0</v>
      </c>
      <c r="J42" s="7">
        <f t="shared" si="14"/>
        <v>0</v>
      </c>
      <c r="K42" s="10"/>
    </row>
    <row r="43" spans="1:11">
      <c r="A43" s="8">
        <v>38</v>
      </c>
      <c r="B43" s="10" t="s">
        <v>4</v>
      </c>
      <c r="C43" s="7">
        <f>D43+E43+F43+G43+H43+I43+J43</f>
        <v>3027.7</v>
      </c>
      <c r="D43" s="7">
        <f>D48+D68+D73+D78+D83+D88+D93</f>
        <v>1947.6999999999998</v>
      </c>
      <c r="E43" s="7">
        <v>0</v>
      </c>
      <c r="F43" s="7">
        <f>F48+F68+F73+F78+F83</f>
        <v>0</v>
      </c>
      <c r="G43" s="7">
        <f>G48+G68+G73+G78+G83</f>
        <v>330</v>
      </c>
      <c r="H43" s="7">
        <f>H48+H68+H73+H78+H83</f>
        <v>350</v>
      </c>
      <c r="I43" s="7">
        <f>I48+I68+I73+I78+I83</f>
        <v>400</v>
      </c>
      <c r="J43" s="7">
        <f t="shared" ref="J43" si="15">K43+L43+M43+N43+O43+P43+Q43</f>
        <v>0</v>
      </c>
      <c r="K43" s="10"/>
    </row>
    <row r="44" spans="1:11">
      <c r="A44" s="8">
        <v>39</v>
      </c>
      <c r="B44" s="10" t="s">
        <v>5</v>
      </c>
      <c r="C44" s="7">
        <f t="shared" ref="C44:C139" si="16">D44+E44+F44+G44+H44+I44+J44</f>
        <v>0</v>
      </c>
      <c r="D44" s="7">
        <f t="shared" ref="D44:D139" si="17">E44+F44+G44+H44+I44+J44+K44</f>
        <v>0</v>
      </c>
      <c r="E44" s="7">
        <f t="shared" ref="E44:E139" si="18">F44+G44+H44+I44+J44+K44+L44</f>
        <v>0</v>
      </c>
      <c r="F44" s="7">
        <f t="shared" ref="F44:F139" si="19">G44+H44+I44+J44+K44+L44+M44</f>
        <v>0</v>
      </c>
      <c r="G44" s="7">
        <f t="shared" ref="G44:G139" si="20">H44+I44+J44+K44+L44+M44+N44</f>
        <v>0</v>
      </c>
      <c r="H44" s="7">
        <f t="shared" ref="H44:H139" si="21">I44+J44+K44+L44+M44+N44+O44</f>
        <v>0</v>
      </c>
      <c r="I44" s="7">
        <f t="shared" ref="I44:I139" si="22">J44+K44+L44+M44+N44+O44+P44</f>
        <v>0</v>
      </c>
      <c r="J44" s="7">
        <f t="shared" ref="J44:J139" si="23">K44+L44+M44+N44+O44+P44+Q44</f>
        <v>0</v>
      </c>
      <c r="K44" s="10"/>
    </row>
    <row r="45" spans="1:11" ht="25.5">
      <c r="A45" s="8">
        <v>40</v>
      </c>
      <c r="B45" s="13" t="s">
        <v>277</v>
      </c>
      <c r="C45" s="7">
        <f t="shared" si="16"/>
        <v>1168</v>
      </c>
      <c r="D45" s="7">
        <f>D47+D48+D49</f>
        <v>1168</v>
      </c>
      <c r="E45" s="7">
        <f t="shared" si="18"/>
        <v>0</v>
      </c>
      <c r="F45" s="7">
        <f t="shared" si="19"/>
        <v>0</v>
      </c>
      <c r="G45" s="7">
        <f t="shared" si="20"/>
        <v>0</v>
      </c>
      <c r="H45" s="7">
        <f t="shared" si="21"/>
        <v>0</v>
      </c>
      <c r="I45" s="7">
        <f t="shared" si="22"/>
        <v>0</v>
      </c>
      <c r="J45" s="7">
        <f t="shared" si="23"/>
        <v>0</v>
      </c>
      <c r="K45" s="10"/>
    </row>
    <row r="46" spans="1:11">
      <c r="A46" s="8">
        <v>41</v>
      </c>
      <c r="B46" s="13" t="s">
        <v>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10"/>
    </row>
    <row r="47" spans="1:11">
      <c r="A47" s="8">
        <v>42</v>
      </c>
      <c r="B47" s="10" t="s">
        <v>3</v>
      </c>
      <c r="C47" s="7">
        <f t="shared" si="16"/>
        <v>0</v>
      </c>
      <c r="D47" s="7">
        <f t="shared" si="17"/>
        <v>0</v>
      </c>
      <c r="E47" s="7">
        <f t="shared" si="18"/>
        <v>0</v>
      </c>
      <c r="F47" s="7">
        <f t="shared" si="19"/>
        <v>0</v>
      </c>
      <c r="G47" s="7">
        <f t="shared" si="20"/>
        <v>0</v>
      </c>
      <c r="H47" s="7">
        <f t="shared" si="21"/>
        <v>0</v>
      </c>
      <c r="I47" s="7">
        <f t="shared" si="22"/>
        <v>0</v>
      </c>
      <c r="J47" s="7">
        <f t="shared" si="23"/>
        <v>0</v>
      </c>
      <c r="K47" s="10"/>
    </row>
    <row r="48" spans="1:11">
      <c r="A48" s="8">
        <v>43</v>
      </c>
      <c r="B48" s="10" t="s">
        <v>4</v>
      </c>
      <c r="C48" s="7">
        <f t="shared" si="16"/>
        <v>1168</v>
      </c>
      <c r="D48" s="7">
        <f>D53+D58+D63</f>
        <v>1168</v>
      </c>
      <c r="E48" s="7">
        <f t="shared" si="18"/>
        <v>0</v>
      </c>
      <c r="F48" s="7">
        <f t="shared" si="19"/>
        <v>0</v>
      </c>
      <c r="G48" s="7">
        <f t="shared" si="20"/>
        <v>0</v>
      </c>
      <c r="H48" s="7">
        <f t="shared" si="21"/>
        <v>0</v>
      </c>
      <c r="I48" s="7">
        <f t="shared" si="22"/>
        <v>0</v>
      </c>
      <c r="J48" s="7">
        <f t="shared" si="23"/>
        <v>0</v>
      </c>
      <c r="K48" s="10"/>
    </row>
    <row r="49" spans="1:11">
      <c r="A49" s="8">
        <v>44</v>
      </c>
      <c r="B49" s="10" t="s">
        <v>5</v>
      </c>
      <c r="C49" s="7">
        <f t="shared" si="16"/>
        <v>0</v>
      </c>
      <c r="D49" s="7">
        <f t="shared" si="17"/>
        <v>0</v>
      </c>
      <c r="E49" s="7">
        <f t="shared" si="18"/>
        <v>0</v>
      </c>
      <c r="F49" s="7">
        <f t="shared" si="19"/>
        <v>0</v>
      </c>
      <c r="G49" s="7">
        <f t="shared" si="20"/>
        <v>0</v>
      </c>
      <c r="H49" s="7">
        <f t="shared" si="21"/>
        <v>0</v>
      </c>
      <c r="I49" s="7">
        <f t="shared" si="22"/>
        <v>0</v>
      </c>
      <c r="J49" s="7">
        <f t="shared" si="23"/>
        <v>0</v>
      </c>
      <c r="K49" s="10"/>
    </row>
    <row r="50" spans="1:11" ht="38.25">
      <c r="A50" s="8">
        <v>45</v>
      </c>
      <c r="B50" s="13" t="s">
        <v>278</v>
      </c>
      <c r="C50" s="7">
        <f t="shared" si="16"/>
        <v>0</v>
      </c>
      <c r="D50" s="7">
        <f>D52+D53+D54</f>
        <v>0</v>
      </c>
      <c r="E50" s="7">
        <f t="shared" si="18"/>
        <v>0</v>
      </c>
      <c r="F50" s="7">
        <f t="shared" si="19"/>
        <v>0</v>
      </c>
      <c r="G50" s="7">
        <f t="shared" si="20"/>
        <v>0</v>
      </c>
      <c r="H50" s="7">
        <f t="shared" si="21"/>
        <v>0</v>
      </c>
      <c r="I50" s="7">
        <f t="shared" si="22"/>
        <v>0</v>
      </c>
      <c r="J50" s="7">
        <f t="shared" si="23"/>
        <v>0</v>
      </c>
      <c r="K50" s="10"/>
    </row>
    <row r="51" spans="1:11">
      <c r="A51" s="8">
        <v>46</v>
      </c>
      <c r="B51" s="13" t="s">
        <v>2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10"/>
    </row>
    <row r="52" spans="1:11">
      <c r="A52" s="8">
        <v>47</v>
      </c>
      <c r="B52" s="10" t="s">
        <v>3</v>
      </c>
      <c r="C52" s="7">
        <f t="shared" si="16"/>
        <v>0</v>
      </c>
      <c r="D52" s="7">
        <f t="shared" si="17"/>
        <v>0</v>
      </c>
      <c r="E52" s="7">
        <f t="shared" si="18"/>
        <v>0</v>
      </c>
      <c r="F52" s="7">
        <f t="shared" si="19"/>
        <v>0</v>
      </c>
      <c r="G52" s="7">
        <f t="shared" si="20"/>
        <v>0</v>
      </c>
      <c r="H52" s="7">
        <f t="shared" si="21"/>
        <v>0</v>
      </c>
      <c r="I52" s="7">
        <f t="shared" si="22"/>
        <v>0</v>
      </c>
      <c r="J52" s="7">
        <f t="shared" si="23"/>
        <v>0</v>
      </c>
      <c r="K52" s="10"/>
    </row>
    <row r="53" spans="1:11">
      <c r="A53" s="8">
        <v>48</v>
      </c>
      <c r="B53" s="10" t="s">
        <v>4</v>
      </c>
      <c r="C53" s="7">
        <f t="shared" si="16"/>
        <v>0</v>
      </c>
      <c r="D53" s="7">
        <v>0</v>
      </c>
      <c r="E53" s="7">
        <f t="shared" si="18"/>
        <v>0</v>
      </c>
      <c r="F53" s="7">
        <f t="shared" si="19"/>
        <v>0</v>
      </c>
      <c r="G53" s="7">
        <f t="shared" si="20"/>
        <v>0</v>
      </c>
      <c r="H53" s="7">
        <f t="shared" si="21"/>
        <v>0</v>
      </c>
      <c r="I53" s="7">
        <f t="shared" si="22"/>
        <v>0</v>
      </c>
      <c r="J53" s="7">
        <f t="shared" si="23"/>
        <v>0</v>
      </c>
      <c r="K53" s="10"/>
    </row>
    <row r="54" spans="1:11">
      <c r="A54" s="8">
        <v>49</v>
      </c>
      <c r="B54" s="10" t="s">
        <v>5</v>
      </c>
      <c r="C54" s="7">
        <f t="shared" si="16"/>
        <v>0</v>
      </c>
      <c r="D54" s="7">
        <f t="shared" si="17"/>
        <v>0</v>
      </c>
      <c r="E54" s="7">
        <f t="shared" si="18"/>
        <v>0</v>
      </c>
      <c r="F54" s="7">
        <f t="shared" si="19"/>
        <v>0</v>
      </c>
      <c r="G54" s="7">
        <f t="shared" si="20"/>
        <v>0</v>
      </c>
      <c r="H54" s="7">
        <f t="shared" si="21"/>
        <v>0</v>
      </c>
      <c r="I54" s="7">
        <f t="shared" si="22"/>
        <v>0</v>
      </c>
      <c r="J54" s="7">
        <f t="shared" si="23"/>
        <v>0</v>
      </c>
      <c r="K54" s="10"/>
    </row>
    <row r="55" spans="1:11" ht="38.25">
      <c r="A55" s="8">
        <v>50</v>
      </c>
      <c r="B55" s="13" t="s">
        <v>279</v>
      </c>
      <c r="C55" s="7">
        <f t="shared" si="16"/>
        <v>0</v>
      </c>
      <c r="D55" s="7">
        <f>D57+D58+D59</f>
        <v>0</v>
      </c>
      <c r="E55" s="7">
        <f t="shared" si="18"/>
        <v>0</v>
      </c>
      <c r="F55" s="7">
        <f>G55+H55+I55+J55+K55+L55+M55</f>
        <v>0</v>
      </c>
      <c r="G55" s="7">
        <f t="shared" si="20"/>
        <v>0</v>
      </c>
      <c r="H55" s="7">
        <f t="shared" si="21"/>
        <v>0</v>
      </c>
      <c r="I55" s="7">
        <f t="shared" si="22"/>
        <v>0</v>
      </c>
      <c r="J55" s="7">
        <f t="shared" si="23"/>
        <v>0</v>
      </c>
      <c r="K55" s="10"/>
    </row>
    <row r="56" spans="1:11">
      <c r="A56" s="8">
        <v>51</v>
      </c>
      <c r="B56" s="13" t="s">
        <v>2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10"/>
    </row>
    <row r="57" spans="1:11">
      <c r="A57" s="8">
        <v>52</v>
      </c>
      <c r="B57" s="10" t="s">
        <v>3</v>
      </c>
      <c r="C57" s="7">
        <f t="shared" si="16"/>
        <v>0</v>
      </c>
      <c r="D57" s="7">
        <f t="shared" si="17"/>
        <v>0</v>
      </c>
      <c r="E57" s="7">
        <f t="shared" si="18"/>
        <v>0</v>
      </c>
      <c r="F57" s="7">
        <f t="shared" si="19"/>
        <v>0</v>
      </c>
      <c r="G57" s="7">
        <f t="shared" si="20"/>
        <v>0</v>
      </c>
      <c r="H57" s="7">
        <f t="shared" si="21"/>
        <v>0</v>
      </c>
      <c r="I57" s="7">
        <f t="shared" si="22"/>
        <v>0</v>
      </c>
      <c r="J57" s="7">
        <f t="shared" si="23"/>
        <v>0</v>
      </c>
      <c r="K57" s="10"/>
    </row>
    <row r="58" spans="1:11">
      <c r="A58" s="8">
        <v>53</v>
      </c>
      <c r="B58" s="10" t="s">
        <v>4</v>
      </c>
      <c r="C58" s="7">
        <f t="shared" si="16"/>
        <v>0</v>
      </c>
      <c r="D58" s="7">
        <v>0</v>
      </c>
      <c r="E58" s="7">
        <f t="shared" si="18"/>
        <v>0</v>
      </c>
      <c r="F58" s="7">
        <f t="shared" si="19"/>
        <v>0</v>
      </c>
      <c r="G58" s="7">
        <f t="shared" si="20"/>
        <v>0</v>
      </c>
      <c r="H58" s="7">
        <f t="shared" si="21"/>
        <v>0</v>
      </c>
      <c r="I58" s="7">
        <f t="shared" si="22"/>
        <v>0</v>
      </c>
      <c r="J58" s="7">
        <f t="shared" si="23"/>
        <v>0</v>
      </c>
      <c r="K58" s="10"/>
    </row>
    <row r="59" spans="1:11">
      <c r="A59" s="8">
        <v>54</v>
      </c>
      <c r="B59" s="10" t="s">
        <v>5</v>
      </c>
      <c r="C59" s="7">
        <f t="shared" si="16"/>
        <v>0</v>
      </c>
      <c r="D59" s="7">
        <f t="shared" si="17"/>
        <v>0</v>
      </c>
      <c r="E59" s="7">
        <f t="shared" si="18"/>
        <v>0</v>
      </c>
      <c r="F59" s="7">
        <f t="shared" si="19"/>
        <v>0</v>
      </c>
      <c r="G59" s="7">
        <f t="shared" si="20"/>
        <v>0</v>
      </c>
      <c r="H59" s="7">
        <f t="shared" si="21"/>
        <v>0</v>
      </c>
      <c r="I59" s="7">
        <f t="shared" si="22"/>
        <v>0</v>
      </c>
      <c r="J59" s="7">
        <f t="shared" si="23"/>
        <v>0</v>
      </c>
      <c r="K59" s="10"/>
    </row>
    <row r="60" spans="1:11" ht="38.25">
      <c r="A60" s="8">
        <v>55</v>
      </c>
      <c r="B60" s="13" t="s">
        <v>280</v>
      </c>
      <c r="C60" s="7">
        <f t="shared" si="16"/>
        <v>1168</v>
      </c>
      <c r="D60" s="7">
        <f>D62+D63+D64</f>
        <v>1168</v>
      </c>
      <c r="E60" s="7">
        <f t="shared" si="18"/>
        <v>0</v>
      </c>
      <c r="F60" s="7">
        <f t="shared" si="19"/>
        <v>0</v>
      </c>
      <c r="G60" s="7">
        <f t="shared" si="20"/>
        <v>0</v>
      </c>
      <c r="H60" s="7">
        <f t="shared" si="21"/>
        <v>0</v>
      </c>
      <c r="I60" s="7">
        <f t="shared" si="22"/>
        <v>0</v>
      </c>
      <c r="J60" s="7">
        <f t="shared" si="23"/>
        <v>0</v>
      </c>
      <c r="K60" s="10"/>
    </row>
    <row r="61" spans="1:11">
      <c r="A61" s="8">
        <v>56</v>
      </c>
      <c r="B61" s="10" t="s">
        <v>2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10"/>
    </row>
    <row r="62" spans="1:11">
      <c r="A62" s="8">
        <v>57</v>
      </c>
      <c r="B62" s="10" t="s">
        <v>3</v>
      </c>
      <c r="C62" s="7">
        <f t="shared" si="16"/>
        <v>0</v>
      </c>
      <c r="D62" s="7">
        <f t="shared" si="17"/>
        <v>0</v>
      </c>
      <c r="E62" s="7">
        <f t="shared" si="18"/>
        <v>0</v>
      </c>
      <c r="F62" s="7">
        <f t="shared" si="19"/>
        <v>0</v>
      </c>
      <c r="G62" s="7">
        <f t="shared" si="20"/>
        <v>0</v>
      </c>
      <c r="H62" s="7">
        <f t="shared" si="21"/>
        <v>0</v>
      </c>
      <c r="I62" s="7">
        <f t="shared" si="22"/>
        <v>0</v>
      </c>
      <c r="J62" s="7">
        <f t="shared" si="23"/>
        <v>0</v>
      </c>
      <c r="K62" s="10"/>
    </row>
    <row r="63" spans="1:11">
      <c r="A63" s="8">
        <v>58</v>
      </c>
      <c r="B63" s="10" t="s">
        <v>4</v>
      </c>
      <c r="C63" s="7">
        <v>1000</v>
      </c>
      <c r="D63" s="7">
        <f>1000-132+300</f>
        <v>1168</v>
      </c>
      <c r="E63" s="7">
        <f t="shared" si="18"/>
        <v>0</v>
      </c>
      <c r="F63" s="7">
        <f t="shared" si="19"/>
        <v>0</v>
      </c>
      <c r="G63" s="7">
        <f t="shared" si="20"/>
        <v>0</v>
      </c>
      <c r="H63" s="7">
        <f t="shared" si="21"/>
        <v>0</v>
      </c>
      <c r="I63" s="7">
        <f t="shared" si="22"/>
        <v>0</v>
      </c>
      <c r="J63" s="7">
        <f t="shared" si="23"/>
        <v>0</v>
      </c>
      <c r="K63" s="10"/>
    </row>
    <row r="64" spans="1:11">
      <c r="A64" s="8">
        <v>59</v>
      </c>
      <c r="B64" s="10" t="s">
        <v>5</v>
      </c>
      <c r="C64" s="7">
        <f t="shared" si="16"/>
        <v>0</v>
      </c>
      <c r="D64" s="7">
        <f t="shared" si="17"/>
        <v>0</v>
      </c>
      <c r="E64" s="7">
        <f t="shared" si="18"/>
        <v>0</v>
      </c>
      <c r="F64" s="7">
        <f t="shared" si="19"/>
        <v>0</v>
      </c>
      <c r="G64" s="7">
        <f t="shared" si="20"/>
        <v>0</v>
      </c>
      <c r="H64" s="7">
        <f t="shared" si="21"/>
        <v>0</v>
      </c>
      <c r="I64" s="7">
        <f t="shared" si="22"/>
        <v>0</v>
      </c>
      <c r="J64" s="7">
        <f t="shared" si="23"/>
        <v>0</v>
      </c>
      <c r="K64" s="10"/>
    </row>
    <row r="65" spans="1:11" ht="38.25">
      <c r="A65" s="8">
        <v>60</v>
      </c>
      <c r="B65" s="13" t="s">
        <v>281</v>
      </c>
      <c r="C65" s="7">
        <f t="shared" si="16"/>
        <v>462</v>
      </c>
      <c r="D65" s="7">
        <f>D66+D67+D68+D69</f>
        <v>132</v>
      </c>
      <c r="E65" s="7">
        <v>0</v>
      </c>
      <c r="F65" s="7">
        <v>0</v>
      </c>
      <c r="G65" s="7">
        <f>G67+G68+G69</f>
        <v>330</v>
      </c>
      <c r="H65" s="7">
        <f t="shared" si="21"/>
        <v>0</v>
      </c>
      <c r="I65" s="7">
        <f t="shared" si="22"/>
        <v>0</v>
      </c>
      <c r="J65" s="7">
        <f t="shared" si="23"/>
        <v>0</v>
      </c>
      <c r="K65" s="10"/>
    </row>
    <row r="66" spans="1:11">
      <c r="A66" s="8">
        <v>61</v>
      </c>
      <c r="B66" s="13" t="s">
        <v>2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10"/>
    </row>
    <row r="67" spans="1:11">
      <c r="A67" s="8">
        <v>62</v>
      </c>
      <c r="B67" s="10" t="s">
        <v>3</v>
      </c>
      <c r="C67" s="7">
        <f t="shared" si="16"/>
        <v>0</v>
      </c>
      <c r="D67" s="7">
        <f t="shared" si="17"/>
        <v>0</v>
      </c>
      <c r="E67" s="7">
        <f t="shared" si="18"/>
        <v>0</v>
      </c>
      <c r="F67" s="7">
        <f t="shared" si="19"/>
        <v>0</v>
      </c>
      <c r="G67" s="7">
        <f t="shared" si="20"/>
        <v>0</v>
      </c>
      <c r="H67" s="7">
        <f t="shared" si="21"/>
        <v>0</v>
      </c>
      <c r="I67" s="7">
        <f t="shared" si="22"/>
        <v>0</v>
      </c>
      <c r="J67" s="7">
        <f t="shared" si="23"/>
        <v>0</v>
      </c>
      <c r="K67" s="10"/>
    </row>
    <row r="68" spans="1:11">
      <c r="A68" s="8">
        <v>63</v>
      </c>
      <c r="B68" s="10" t="s">
        <v>4</v>
      </c>
      <c r="C68" s="7">
        <f t="shared" si="16"/>
        <v>462</v>
      </c>
      <c r="D68" s="7">
        <v>132</v>
      </c>
      <c r="E68" s="7">
        <v>0</v>
      </c>
      <c r="F68" s="7">
        <v>0</v>
      </c>
      <c r="G68" s="7">
        <v>330</v>
      </c>
      <c r="H68" s="7">
        <f t="shared" si="21"/>
        <v>0</v>
      </c>
      <c r="I68" s="7">
        <f t="shared" si="22"/>
        <v>0</v>
      </c>
      <c r="J68" s="7">
        <f t="shared" si="23"/>
        <v>0</v>
      </c>
      <c r="K68" s="10"/>
    </row>
    <row r="69" spans="1:11">
      <c r="A69" s="8">
        <v>64</v>
      </c>
      <c r="B69" s="10" t="s">
        <v>5</v>
      </c>
      <c r="C69" s="7">
        <f t="shared" si="16"/>
        <v>0</v>
      </c>
      <c r="D69" s="7">
        <f t="shared" si="17"/>
        <v>0</v>
      </c>
      <c r="E69" s="7">
        <f t="shared" si="18"/>
        <v>0</v>
      </c>
      <c r="F69" s="7">
        <f t="shared" si="19"/>
        <v>0</v>
      </c>
      <c r="G69" s="7">
        <f t="shared" si="20"/>
        <v>0</v>
      </c>
      <c r="H69" s="7">
        <f t="shared" si="21"/>
        <v>0</v>
      </c>
      <c r="I69" s="7">
        <f t="shared" si="22"/>
        <v>0</v>
      </c>
      <c r="J69" s="7">
        <f t="shared" si="23"/>
        <v>0</v>
      </c>
      <c r="K69" s="10"/>
    </row>
    <row r="70" spans="1:11" ht="39.75" customHeight="1">
      <c r="A70" s="8">
        <v>65</v>
      </c>
      <c r="B70" s="13" t="s">
        <v>282</v>
      </c>
      <c r="C70" s="7">
        <f t="shared" si="16"/>
        <v>350</v>
      </c>
      <c r="D70" s="7">
        <v>0</v>
      </c>
      <c r="E70" s="7">
        <v>0</v>
      </c>
      <c r="F70" s="7">
        <v>0</v>
      </c>
      <c r="G70" s="7">
        <v>0</v>
      </c>
      <c r="H70" s="7">
        <f>H72+H73+H74</f>
        <v>350</v>
      </c>
      <c r="I70" s="7">
        <f t="shared" si="22"/>
        <v>0</v>
      </c>
      <c r="J70" s="7">
        <f t="shared" si="23"/>
        <v>0</v>
      </c>
      <c r="K70" s="10"/>
    </row>
    <row r="71" spans="1:11" ht="13.5" customHeight="1">
      <c r="A71" s="8">
        <v>66</v>
      </c>
      <c r="B71" s="13" t="s">
        <v>2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10"/>
    </row>
    <row r="72" spans="1:11">
      <c r="A72" s="8">
        <v>67</v>
      </c>
      <c r="B72" s="10" t="s">
        <v>3</v>
      </c>
      <c r="C72" s="7">
        <f t="shared" si="16"/>
        <v>0</v>
      </c>
      <c r="D72" s="7">
        <f t="shared" si="17"/>
        <v>0</v>
      </c>
      <c r="E72" s="7">
        <f t="shared" si="18"/>
        <v>0</v>
      </c>
      <c r="F72" s="7">
        <f t="shared" si="19"/>
        <v>0</v>
      </c>
      <c r="G72" s="7">
        <f t="shared" si="20"/>
        <v>0</v>
      </c>
      <c r="H72" s="7">
        <f t="shared" si="21"/>
        <v>0</v>
      </c>
      <c r="I72" s="7">
        <f t="shared" si="22"/>
        <v>0</v>
      </c>
      <c r="J72" s="7">
        <f t="shared" si="23"/>
        <v>0</v>
      </c>
      <c r="K72" s="10"/>
    </row>
    <row r="73" spans="1:11">
      <c r="A73" s="8">
        <v>68</v>
      </c>
      <c r="B73" s="10" t="s">
        <v>4</v>
      </c>
      <c r="C73" s="7">
        <f t="shared" si="16"/>
        <v>350</v>
      </c>
      <c r="D73" s="7">
        <v>0</v>
      </c>
      <c r="E73" s="7">
        <v>0</v>
      </c>
      <c r="F73" s="7">
        <v>0</v>
      </c>
      <c r="G73" s="7">
        <v>0</v>
      </c>
      <c r="H73" s="7">
        <v>350</v>
      </c>
      <c r="I73" s="7">
        <f t="shared" si="22"/>
        <v>0</v>
      </c>
      <c r="J73" s="7">
        <f t="shared" si="23"/>
        <v>0</v>
      </c>
      <c r="K73" s="10"/>
    </row>
    <row r="74" spans="1:11">
      <c r="A74" s="8">
        <v>69</v>
      </c>
      <c r="B74" s="10" t="s">
        <v>5</v>
      </c>
      <c r="C74" s="7">
        <f t="shared" si="16"/>
        <v>0</v>
      </c>
      <c r="D74" s="7">
        <f t="shared" si="17"/>
        <v>0</v>
      </c>
      <c r="E74" s="7">
        <f t="shared" si="18"/>
        <v>0</v>
      </c>
      <c r="F74" s="7">
        <f t="shared" si="19"/>
        <v>0</v>
      </c>
      <c r="G74" s="7">
        <f t="shared" si="20"/>
        <v>0</v>
      </c>
      <c r="H74" s="7">
        <f t="shared" si="21"/>
        <v>0</v>
      </c>
      <c r="I74" s="7">
        <f t="shared" si="22"/>
        <v>0</v>
      </c>
      <c r="J74" s="7">
        <f t="shared" si="23"/>
        <v>0</v>
      </c>
      <c r="K74" s="10"/>
    </row>
    <row r="75" spans="1:11" ht="38.25">
      <c r="A75" s="8">
        <v>70</v>
      </c>
      <c r="B75" s="13" t="s">
        <v>283</v>
      </c>
      <c r="C75" s="7">
        <f t="shared" si="16"/>
        <v>400</v>
      </c>
      <c r="D75" s="7">
        <f>D76+D77+D78+D79</f>
        <v>0</v>
      </c>
      <c r="E75" s="7">
        <v>0</v>
      </c>
      <c r="F75" s="7">
        <v>0</v>
      </c>
      <c r="G75" s="7">
        <v>0</v>
      </c>
      <c r="H75" s="7">
        <v>0</v>
      </c>
      <c r="I75" s="7">
        <f>I77+I78+I79</f>
        <v>400</v>
      </c>
      <c r="J75" s="7">
        <f t="shared" si="23"/>
        <v>0</v>
      </c>
      <c r="K75" s="10"/>
    </row>
    <row r="76" spans="1:11">
      <c r="A76" s="8">
        <v>71</v>
      </c>
      <c r="B76" s="13" t="s">
        <v>2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10"/>
    </row>
    <row r="77" spans="1:11">
      <c r="A77" s="8">
        <v>72</v>
      </c>
      <c r="B77" s="10" t="s">
        <v>3</v>
      </c>
      <c r="C77" s="7">
        <f t="shared" si="16"/>
        <v>0</v>
      </c>
      <c r="D77" s="7">
        <f t="shared" si="17"/>
        <v>0</v>
      </c>
      <c r="E77" s="7">
        <f t="shared" si="18"/>
        <v>0</v>
      </c>
      <c r="F77" s="7">
        <f t="shared" si="19"/>
        <v>0</v>
      </c>
      <c r="G77" s="7">
        <f t="shared" si="20"/>
        <v>0</v>
      </c>
      <c r="H77" s="7">
        <f t="shared" si="21"/>
        <v>0</v>
      </c>
      <c r="I77" s="7">
        <f t="shared" si="22"/>
        <v>0</v>
      </c>
      <c r="J77" s="7">
        <f t="shared" si="23"/>
        <v>0</v>
      </c>
      <c r="K77" s="10"/>
    </row>
    <row r="78" spans="1:11">
      <c r="A78" s="8">
        <v>73</v>
      </c>
      <c r="B78" s="10" t="s">
        <v>4</v>
      </c>
      <c r="C78" s="7">
        <f t="shared" si="16"/>
        <v>400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400</v>
      </c>
      <c r="J78" s="7">
        <f t="shared" si="23"/>
        <v>0</v>
      </c>
      <c r="K78" s="10"/>
    </row>
    <row r="79" spans="1:11">
      <c r="A79" s="8">
        <v>74</v>
      </c>
      <c r="B79" s="10" t="s">
        <v>5</v>
      </c>
      <c r="C79" s="7">
        <f t="shared" si="16"/>
        <v>0</v>
      </c>
      <c r="D79" s="7">
        <f t="shared" si="17"/>
        <v>0</v>
      </c>
      <c r="E79" s="7">
        <f t="shared" si="18"/>
        <v>0</v>
      </c>
      <c r="F79" s="7">
        <f t="shared" si="19"/>
        <v>0</v>
      </c>
      <c r="G79" s="7">
        <f t="shared" si="20"/>
        <v>0</v>
      </c>
      <c r="H79" s="7">
        <f t="shared" si="21"/>
        <v>0</v>
      </c>
      <c r="I79" s="7">
        <f t="shared" si="22"/>
        <v>0</v>
      </c>
      <c r="J79" s="7">
        <f t="shared" si="23"/>
        <v>0</v>
      </c>
      <c r="K79" s="10"/>
    </row>
    <row r="80" spans="1:11" ht="25.5">
      <c r="A80" s="8">
        <v>75</v>
      </c>
      <c r="B80" s="13" t="s">
        <v>284</v>
      </c>
      <c r="C80" s="7">
        <f t="shared" si="16"/>
        <v>0</v>
      </c>
      <c r="D80" s="7">
        <f>D83+D82+D84</f>
        <v>0</v>
      </c>
      <c r="E80" s="7">
        <f t="shared" si="18"/>
        <v>0</v>
      </c>
      <c r="F80" s="7">
        <f t="shared" si="19"/>
        <v>0</v>
      </c>
      <c r="G80" s="7">
        <f t="shared" si="20"/>
        <v>0</v>
      </c>
      <c r="H80" s="7">
        <f t="shared" si="21"/>
        <v>0</v>
      </c>
      <c r="I80" s="7">
        <f t="shared" si="22"/>
        <v>0</v>
      </c>
      <c r="J80" s="7">
        <f t="shared" si="23"/>
        <v>0</v>
      </c>
      <c r="K80" s="10"/>
    </row>
    <row r="81" spans="1:11">
      <c r="A81" s="8">
        <v>76</v>
      </c>
      <c r="B81" s="13" t="s">
        <v>2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10"/>
    </row>
    <row r="82" spans="1:11">
      <c r="A82" s="8">
        <v>77</v>
      </c>
      <c r="B82" s="10" t="s">
        <v>3</v>
      </c>
      <c r="C82" s="7">
        <f t="shared" si="16"/>
        <v>0</v>
      </c>
      <c r="D82" s="7">
        <f t="shared" si="17"/>
        <v>0</v>
      </c>
      <c r="E82" s="7">
        <f t="shared" si="18"/>
        <v>0</v>
      </c>
      <c r="F82" s="7">
        <f t="shared" si="19"/>
        <v>0</v>
      </c>
      <c r="G82" s="7">
        <f t="shared" si="20"/>
        <v>0</v>
      </c>
      <c r="H82" s="7">
        <f t="shared" si="21"/>
        <v>0</v>
      </c>
      <c r="I82" s="7">
        <f t="shared" si="22"/>
        <v>0</v>
      </c>
      <c r="J82" s="7">
        <f t="shared" si="23"/>
        <v>0</v>
      </c>
      <c r="K82" s="10"/>
    </row>
    <row r="83" spans="1:11">
      <c r="A83" s="8">
        <v>78</v>
      </c>
      <c r="B83" s="10" t="s">
        <v>4</v>
      </c>
      <c r="C83" s="7">
        <f t="shared" si="16"/>
        <v>0</v>
      </c>
      <c r="D83" s="7">
        <v>0</v>
      </c>
      <c r="E83" s="7">
        <f t="shared" si="18"/>
        <v>0</v>
      </c>
      <c r="F83" s="7">
        <f t="shared" si="19"/>
        <v>0</v>
      </c>
      <c r="G83" s="7">
        <f t="shared" si="20"/>
        <v>0</v>
      </c>
      <c r="H83" s="7">
        <f t="shared" si="21"/>
        <v>0</v>
      </c>
      <c r="I83" s="7">
        <f t="shared" si="22"/>
        <v>0</v>
      </c>
      <c r="J83" s="7">
        <f t="shared" si="23"/>
        <v>0</v>
      </c>
      <c r="K83" s="10"/>
    </row>
    <row r="84" spans="1:11">
      <c r="A84" s="8">
        <v>79</v>
      </c>
      <c r="B84" s="10" t="s">
        <v>5</v>
      </c>
      <c r="C84" s="7">
        <f t="shared" si="16"/>
        <v>0</v>
      </c>
      <c r="D84" s="7">
        <f t="shared" ref="D84:D94" si="24">E84+F84+G84+H84+I84+J84+K84</f>
        <v>0</v>
      </c>
      <c r="E84" s="7">
        <f t="shared" si="18"/>
        <v>0</v>
      </c>
      <c r="F84" s="7">
        <f t="shared" si="19"/>
        <v>0</v>
      </c>
      <c r="G84" s="7">
        <f t="shared" si="20"/>
        <v>0</v>
      </c>
      <c r="H84" s="7">
        <f t="shared" si="21"/>
        <v>0</v>
      </c>
      <c r="I84" s="7">
        <f t="shared" si="22"/>
        <v>0</v>
      </c>
      <c r="J84" s="7">
        <f t="shared" si="23"/>
        <v>0</v>
      </c>
      <c r="K84" s="10"/>
    </row>
    <row r="85" spans="1:11" ht="38.25">
      <c r="A85" s="8">
        <v>80</v>
      </c>
      <c r="B85" s="13" t="s">
        <v>312</v>
      </c>
      <c r="C85" s="7">
        <f t="shared" si="16"/>
        <v>125.6</v>
      </c>
      <c r="D85" s="7">
        <f>D86+D87+D88+D89</f>
        <v>125.6</v>
      </c>
      <c r="E85" s="7">
        <f t="shared" si="18"/>
        <v>0</v>
      </c>
      <c r="F85" s="7">
        <f t="shared" si="19"/>
        <v>0</v>
      </c>
      <c r="G85" s="7">
        <f t="shared" si="20"/>
        <v>0</v>
      </c>
      <c r="H85" s="7">
        <f t="shared" si="21"/>
        <v>0</v>
      </c>
      <c r="I85" s="7">
        <f t="shared" si="22"/>
        <v>0</v>
      </c>
      <c r="J85" s="7">
        <f t="shared" si="23"/>
        <v>0</v>
      </c>
      <c r="K85" s="10"/>
    </row>
    <row r="86" spans="1:11">
      <c r="A86" s="8">
        <v>81</v>
      </c>
      <c r="B86" s="13" t="s">
        <v>2</v>
      </c>
      <c r="C86" s="7">
        <f t="shared" si="16"/>
        <v>0</v>
      </c>
      <c r="D86" s="7">
        <f t="shared" si="24"/>
        <v>0</v>
      </c>
      <c r="E86" s="7">
        <f t="shared" si="18"/>
        <v>0</v>
      </c>
      <c r="F86" s="7">
        <f t="shared" si="19"/>
        <v>0</v>
      </c>
      <c r="G86" s="7">
        <f t="shared" si="20"/>
        <v>0</v>
      </c>
      <c r="H86" s="7">
        <f t="shared" si="21"/>
        <v>0</v>
      </c>
      <c r="I86" s="7">
        <f t="shared" si="22"/>
        <v>0</v>
      </c>
      <c r="J86" s="7">
        <f t="shared" si="23"/>
        <v>0</v>
      </c>
      <c r="K86" s="10"/>
    </row>
    <row r="87" spans="1:11">
      <c r="A87" s="8">
        <v>82</v>
      </c>
      <c r="B87" s="10" t="s">
        <v>3</v>
      </c>
      <c r="C87" s="7">
        <f t="shared" si="16"/>
        <v>0</v>
      </c>
      <c r="D87" s="7">
        <f t="shared" si="24"/>
        <v>0</v>
      </c>
      <c r="E87" s="7">
        <f t="shared" si="18"/>
        <v>0</v>
      </c>
      <c r="F87" s="7">
        <f t="shared" si="19"/>
        <v>0</v>
      </c>
      <c r="G87" s="7">
        <f t="shared" si="20"/>
        <v>0</v>
      </c>
      <c r="H87" s="7">
        <f t="shared" si="21"/>
        <v>0</v>
      </c>
      <c r="I87" s="7">
        <f t="shared" si="22"/>
        <v>0</v>
      </c>
      <c r="J87" s="7">
        <f t="shared" si="23"/>
        <v>0</v>
      </c>
      <c r="K87" s="10"/>
    </row>
    <row r="88" spans="1:11">
      <c r="A88" s="8">
        <v>83</v>
      </c>
      <c r="B88" s="10" t="s">
        <v>4</v>
      </c>
      <c r="C88" s="7">
        <f t="shared" si="16"/>
        <v>125.6</v>
      </c>
      <c r="D88" s="7">
        <f>119.1+6.5</f>
        <v>125.6</v>
      </c>
      <c r="E88" s="7">
        <f t="shared" si="18"/>
        <v>0</v>
      </c>
      <c r="F88" s="7">
        <f t="shared" si="19"/>
        <v>0</v>
      </c>
      <c r="G88" s="7">
        <f t="shared" si="20"/>
        <v>0</v>
      </c>
      <c r="H88" s="7">
        <f t="shared" si="21"/>
        <v>0</v>
      </c>
      <c r="I88" s="7">
        <f t="shared" si="22"/>
        <v>0</v>
      </c>
      <c r="J88" s="7">
        <f t="shared" si="23"/>
        <v>0</v>
      </c>
      <c r="K88" s="10"/>
    </row>
    <row r="89" spans="1:11">
      <c r="A89" s="8">
        <v>84</v>
      </c>
      <c r="B89" s="10" t="s">
        <v>5</v>
      </c>
      <c r="C89" s="7">
        <f t="shared" si="16"/>
        <v>0</v>
      </c>
      <c r="D89" s="7">
        <f t="shared" si="24"/>
        <v>0</v>
      </c>
      <c r="E89" s="7">
        <f t="shared" si="18"/>
        <v>0</v>
      </c>
      <c r="F89" s="7">
        <f t="shared" si="19"/>
        <v>0</v>
      </c>
      <c r="G89" s="7">
        <f t="shared" si="20"/>
        <v>0</v>
      </c>
      <c r="H89" s="7">
        <f t="shared" si="21"/>
        <v>0</v>
      </c>
      <c r="I89" s="7">
        <f t="shared" si="22"/>
        <v>0</v>
      </c>
      <c r="J89" s="7">
        <f t="shared" si="23"/>
        <v>0</v>
      </c>
      <c r="K89" s="10"/>
    </row>
    <row r="90" spans="1:11" ht="38.25">
      <c r="A90" s="8">
        <v>85</v>
      </c>
      <c r="B90" s="13" t="s">
        <v>331</v>
      </c>
      <c r="C90" s="7">
        <f t="shared" si="16"/>
        <v>522.1</v>
      </c>
      <c r="D90" s="7">
        <f>D91+D92+D93+D94</f>
        <v>522.1</v>
      </c>
      <c r="E90" s="7">
        <f t="shared" si="18"/>
        <v>0</v>
      </c>
      <c r="F90" s="7">
        <f t="shared" si="19"/>
        <v>0</v>
      </c>
      <c r="G90" s="7">
        <f t="shared" si="20"/>
        <v>0</v>
      </c>
      <c r="H90" s="7">
        <f t="shared" si="21"/>
        <v>0</v>
      </c>
      <c r="I90" s="7">
        <f t="shared" si="22"/>
        <v>0</v>
      </c>
      <c r="J90" s="7">
        <f t="shared" si="23"/>
        <v>0</v>
      </c>
      <c r="K90" s="10"/>
    </row>
    <row r="91" spans="1:11">
      <c r="A91" s="8">
        <v>86</v>
      </c>
      <c r="B91" s="13" t="s">
        <v>2</v>
      </c>
      <c r="C91" s="7">
        <f t="shared" si="16"/>
        <v>0</v>
      </c>
      <c r="D91" s="7">
        <f t="shared" si="24"/>
        <v>0</v>
      </c>
      <c r="E91" s="7">
        <f t="shared" si="18"/>
        <v>0</v>
      </c>
      <c r="F91" s="7">
        <f t="shared" si="19"/>
        <v>0</v>
      </c>
      <c r="G91" s="7">
        <f t="shared" si="20"/>
        <v>0</v>
      </c>
      <c r="H91" s="7">
        <f t="shared" si="21"/>
        <v>0</v>
      </c>
      <c r="I91" s="7">
        <f t="shared" si="22"/>
        <v>0</v>
      </c>
      <c r="J91" s="7">
        <f t="shared" si="23"/>
        <v>0</v>
      </c>
      <c r="K91" s="10"/>
    </row>
    <row r="92" spans="1:11">
      <c r="A92" s="8">
        <v>87</v>
      </c>
      <c r="B92" s="10" t="s">
        <v>3</v>
      </c>
      <c r="C92" s="7">
        <f t="shared" si="16"/>
        <v>0</v>
      </c>
      <c r="D92" s="7">
        <f t="shared" si="24"/>
        <v>0</v>
      </c>
      <c r="E92" s="7">
        <f t="shared" si="18"/>
        <v>0</v>
      </c>
      <c r="F92" s="7">
        <f t="shared" si="19"/>
        <v>0</v>
      </c>
      <c r="G92" s="7">
        <f t="shared" si="20"/>
        <v>0</v>
      </c>
      <c r="H92" s="7">
        <f t="shared" si="21"/>
        <v>0</v>
      </c>
      <c r="I92" s="7">
        <f t="shared" si="22"/>
        <v>0</v>
      </c>
      <c r="J92" s="7">
        <f t="shared" si="23"/>
        <v>0</v>
      </c>
      <c r="K92" s="10"/>
    </row>
    <row r="93" spans="1:11">
      <c r="A93" s="8">
        <v>88</v>
      </c>
      <c r="B93" s="10" t="s">
        <v>4</v>
      </c>
      <c r="C93" s="7">
        <f t="shared" si="16"/>
        <v>522.1</v>
      </c>
      <c r="D93" s="7">
        <v>522.1</v>
      </c>
      <c r="E93" s="7">
        <f t="shared" si="18"/>
        <v>0</v>
      </c>
      <c r="F93" s="7">
        <f t="shared" si="19"/>
        <v>0</v>
      </c>
      <c r="G93" s="7">
        <f t="shared" si="20"/>
        <v>0</v>
      </c>
      <c r="H93" s="7">
        <f t="shared" si="21"/>
        <v>0</v>
      </c>
      <c r="I93" s="7">
        <f t="shared" si="22"/>
        <v>0</v>
      </c>
      <c r="J93" s="7">
        <f t="shared" si="23"/>
        <v>0</v>
      </c>
      <c r="K93" s="10"/>
    </row>
    <row r="94" spans="1:11">
      <c r="A94" s="8">
        <v>89</v>
      </c>
      <c r="B94" s="10" t="s">
        <v>5</v>
      </c>
      <c r="C94" s="7">
        <f t="shared" si="16"/>
        <v>0</v>
      </c>
      <c r="D94" s="7">
        <f t="shared" si="24"/>
        <v>0</v>
      </c>
      <c r="E94" s="7">
        <f t="shared" si="18"/>
        <v>0</v>
      </c>
      <c r="F94" s="7">
        <f t="shared" si="19"/>
        <v>0</v>
      </c>
      <c r="G94" s="7">
        <f t="shared" si="20"/>
        <v>0</v>
      </c>
      <c r="H94" s="7">
        <f t="shared" si="21"/>
        <v>0</v>
      </c>
      <c r="I94" s="7">
        <f t="shared" si="22"/>
        <v>0</v>
      </c>
      <c r="J94" s="7">
        <f t="shared" si="23"/>
        <v>0</v>
      </c>
      <c r="K94" s="10"/>
    </row>
    <row r="95" spans="1:11" ht="40.5">
      <c r="A95" s="8">
        <v>90</v>
      </c>
      <c r="B95" s="12" t="s">
        <v>11</v>
      </c>
      <c r="C95" s="9">
        <f>D95+E95+F95+G95+H95+I95+J95</f>
        <v>14805</v>
      </c>
      <c r="D95" s="9">
        <f>D98</f>
        <v>8100</v>
      </c>
      <c r="E95" s="9">
        <f>E96+E97+E98+E99</f>
        <v>6705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48">
        <v>5.6</v>
      </c>
    </row>
    <row r="96" spans="1:11">
      <c r="A96" s="8">
        <v>91</v>
      </c>
      <c r="B96" s="12" t="s">
        <v>2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10"/>
    </row>
    <row r="97" spans="1:13">
      <c r="A97" s="8">
        <v>92</v>
      </c>
      <c r="B97" s="10" t="s">
        <v>3</v>
      </c>
      <c r="C97" s="7">
        <f t="shared" si="16"/>
        <v>0</v>
      </c>
      <c r="D97" s="7">
        <f t="shared" si="17"/>
        <v>0</v>
      </c>
      <c r="E97" s="7">
        <f t="shared" si="18"/>
        <v>0</v>
      </c>
      <c r="F97" s="7">
        <f t="shared" si="19"/>
        <v>0</v>
      </c>
      <c r="G97" s="7">
        <f t="shared" si="20"/>
        <v>0</v>
      </c>
      <c r="H97" s="7">
        <f t="shared" si="21"/>
        <v>0</v>
      </c>
      <c r="I97" s="7">
        <f t="shared" si="22"/>
        <v>0</v>
      </c>
      <c r="J97" s="7">
        <f t="shared" si="23"/>
        <v>0</v>
      </c>
      <c r="K97" s="10"/>
    </row>
    <row r="98" spans="1:13">
      <c r="A98" s="8">
        <v>93</v>
      </c>
      <c r="B98" s="10" t="s">
        <v>4</v>
      </c>
      <c r="C98" s="7">
        <f t="shared" si="16"/>
        <v>14805</v>
      </c>
      <c r="D98" s="7">
        <f>D103+D123+D128+D133+D138</f>
        <v>8100</v>
      </c>
      <c r="E98" s="7">
        <f>E103+E123+E128+E133+E138</f>
        <v>6705</v>
      </c>
      <c r="F98" s="7">
        <f t="shared" si="19"/>
        <v>0</v>
      </c>
      <c r="G98" s="7">
        <f t="shared" si="20"/>
        <v>0</v>
      </c>
      <c r="H98" s="7">
        <f t="shared" si="21"/>
        <v>0</v>
      </c>
      <c r="I98" s="7">
        <f t="shared" si="22"/>
        <v>0</v>
      </c>
      <c r="J98" s="7">
        <f t="shared" si="23"/>
        <v>0</v>
      </c>
      <c r="K98" s="10"/>
    </row>
    <row r="99" spans="1:13">
      <c r="A99" s="8">
        <v>94</v>
      </c>
      <c r="B99" s="10" t="s">
        <v>5</v>
      </c>
      <c r="C99" s="7">
        <f t="shared" si="16"/>
        <v>0</v>
      </c>
      <c r="D99" s="7">
        <f t="shared" si="17"/>
        <v>0</v>
      </c>
      <c r="E99" s="7">
        <f t="shared" si="18"/>
        <v>0</v>
      </c>
      <c r="F99" s="7">
        <f t="shared" si="19"/>
        <v>0</v>
      </c>
      <c r="G99" s="7">
        <f t="shared" si="20"/>
        <v>0</v>
      </c>
      <c r="H99" s="7">
        <f t="shared" si="21"/>
        <v>0</v>
      </c>
      <c r="I99" s="7">
        <f t="shared" si="22"/>
        <v>0</v>
      </c>
      <c r="J99" s="7">
        <f t="shared" si="23"/>
        <v>0</v>
      </c>
      <c r="K99" s="10"/>
      <c r="L99" s="4"/>
      <c r="M99" s="4"/>
    </row>
    <row r="100" spans="1:13">
      <c r="A100" s="8">
        <v>95</v>
      </c>
      <c r="B100" s="13" t="s">
        <v>298</v>
      </c>
      <c r="C100" s="7">
        <f t="shared" si="16"/>
        <v>14805</v>
      </c>
      <c r="D100" s="7">
        <f>D101+D102+D103</f>
        <v>8100</v>
      </c>
      <c r="E100" s="7">
        <f>E101+E102+E103</f>
        <v>6705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10"/>
      <c r="L100" s="4"/>
      <c r="M100" s="4"/>
    </row>
    <row r="101" spans="1:13">
      <c r="A101" s="8">
        <v>96</v>
      </c>
      <c r="B101" s="13" t="s">
        <v>2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10"/>
      <c r="L101" s="4"/>
      <c r="M101" s="4"/>
    </row>
    <row r="102" spans="1:13" s="3" customFormat="1">
      <c r="A102" s="8">
        <v>97</v>
      </c>
      <c r="B102" s="10" t="s">
        <v>3</v>
      </c>
      <c r="C102" s="7">
        <f t="shared" si="16"/>
        <v>0</v>
      </c>
      <c r="D102" s="7">
        <f t="shared" si="17"/>
        <v>0</v>
      </c>
      <c r="E102" s="7">
        <f t="shared" si="18"/>
        <v>0</v>
      </c>
      <c r="F102" s="7">
        <f t="shared" si="19"/>
        <v>0</v>
      </c>
      <c r="G102" s="7">
        <f t="shared" si="20"/>
        <v>0</v>
      </c>
      <c r="H102" s="7">
        <f t="shared" si="21"/>
        <v>0</v>
      </c>
      <c r="I102" s="7">
        <f t="shared" si="22"/>
        <v>0</v>
      </c>
      <c r="J102" s="7">
        <f t="shared" si="23"/>
        <v>0</v>
      </c>
      <c r="K102" s="10"/>
      <c r="L102" s="4"/>
      <c r="M102" s="4"/>
    </row>
    <row r="103" spans="1:13" s="3" customFormat="1">
      <c r="A103" s="8">
        <v>98</v>
      </c>
      <c r="B103" s="10" t="s">
        <v>4</v>
      </c>
      <c r="C103" s="7">
        <f t="shared" si="16"/>
        <v>14805</v>
      </c>
      <c r="D103" s="7">
        <f>D108+D113+D118</f>
        <v>8100</v>
      </c>
      <c r="E103" s="7">
        <v>6705</v>
      </c>
      <c r="F103" s="7">
        <f t="shared" si="19"/>
        <v>0</v>
      </c>
      <c r="G103" s="7">
        <f t="shared" si="20"/>
        <v>0</v>
      </c>
      <c r="H103" s="7">
        <f t="shared" si="21"/>
        <v>0</v>
      </c>
      <c r="I103" s="7">
        <f t="shared" si="22"/>
        <v>0</v>
      </c>
      <c r="J103" s="7">
        <f t="shared" si="23"/>
        <v>0</v>
      </c>
      <c r="K103" s="10"/>
      <c r="L103" s="4"/>
      <c r="M103" s="4"/>
    </row>
    <row r="104" spans="1:13" s="3" customFormat="1">
      <c r="A104" s="8">
        <v>99</v>
      </c>
      <c r="B104" s="10" t="s">
        <v>23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10"/>
      <c r="L104" s="4"/>
      <c r="M104" s="4"/>
    </row>
    <row r="105" spans="1:13" s="3" customFormat="1">
      <c r="A105" s="8">
        <v>100</v>
      </c>
      <c r="B105" s="13" t="s">
        <v>299</v>
      </c>
      <c r="C105" s="7">
        <f>D105+E105+F105+G105+H105+I105+J105</f>
        <v>0</v>
      </c>
      <c r="D105" s="7">
        <f>D106+D107+D108+D109</f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10"/>
      <c r="L105" s="4"/>
      <c r="M105" s="4"/>
    </row>
    <row r="106" spans="1:13" s="3" customFormat="1">
      <c r="A106" s="8">
        <v>101</v>
      </c>
      <c r="B106" s="13" t="s">
        <v>2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10"/>
      <c r="L106" s="4"/>
      <c r="M106" s="4"/>
    </row>
    <row r="107" spans="1:13" s="3" customFormat="1">
      <c r="A107" s="8">
        <v>102</v>
      </c>
      <c r="B107" s="10" t="s">
        <v>3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10"/>
      <c r="L107" s="4"/>
      <c r="M107" s="4"/>
    </row>
    <row r="108" spans="1:13" s="3" customFormat="1" ht="13.5" customHeight="1">
      <c r="A108" s="8">
        <v>103</v>
      </c>
      <c r="B108" s="10" t="s">
        <v>4</v>
      </c>
      <c r="C108" s="7">
        <f>D108+E108+F108+G108+H108+I108+J108</f>
        <v>0</v>
      </c>
      <c r="D108" s="7">
        <f>31495-27795-100-3600</f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10"/>
      <c r="L108" s="4"/>
      <c r="M108" s="4"/>
    </row>
    <row r="109" spans="1:13" s="3" customFormat="1">
      <c r="A109" s="8">
        <v>104</v>
      </c>
      <c r="B109" s="10" t="s">
        <v>23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10"/>
      <c r="L109" s="4"/>
      <c r="M109" s="4"/>
    </row>
    <row r="110" spans="1:13" s="3" customFormat="1" ht="16.5" customHeight="1">
      <c r="A110" s="8">
        <v>105</v>
      </c>
      <c r="B110" s="13" t="s">
        <v>297</v>
      </c>
      <c r="C110" s="7">
        <f>D110+E110+F110+G110+H110+I110+J110</f>
        <v>8000</v>
      </c>
      <c r="D110" s="7">
        <f>D111+D112+D113+D114</f>
        <v>8000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10"/>
      <c r="L110" s="4"/>
      <c r="M110" s="4"/>
    </row>
    <row r="111" spans="1:13" s="3" customFormat="1">
      <c r="A111" s="8">
        <v>106</v>
      </c>
      <c r="B111" s="10" t="s">
        <v>2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10"/>
      <c r="L111" s="4"/>
      <c r="M111" s="4"/>
    </row>
    <row r="112" spans="1:13" s="3" customFormat="1">
      <c r="A112" s="8">
        <v>107</v>
      </c>
      <c r="B112" s="10" t="s">
        <v>3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10"/>
      <c r="L112" s="4"/>
      <c r="M112" s="4"/>
    </row>
    <row r="113" spans="1:13" s="3" customFormat="1">
      <c r="A113" s="8">
        <v>108</v>
      </c>
      <c r="B113" s="10" t="s">
        <v>4</v>
      </c>
      <c r="C113" s="7">
        <f>D113+E113+F113+G113+H113+I113+J113</f>
        <v>8000</v>
      </c>
      <c r="D113" s="7">
        <f>6400+3600-2000</f>
        <v>8000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10"/>
      <c r="L113" s="4"/>
      <c r="M113" s="4"/>
    </row>
    <row r="114" spans="1:13" s="3" customFormat="1">
      <c r="A114" s="8">
        <v>109</v>
      </c>
      <c r="B114" s="10" t="s">
        <v>23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10"/>
      <c r="L114" s="4"/>
      <c r="M114" s="4"/>
    </row>
    <row r="115" spans="1:13" s="3" customFormat="1" ht="25.5">
      <c r="A115" s="8">
        <v>110</v>
      </c>
      <c r="B115" s="13" t="s">
        <v>310</v>
      </c>
      <c r="C115" s="7">
        <f>C116+C117+C118+C119</f>
        <v>100</v>
      </c>
      <c r="D115" s="7">
        <f>D116+D117+D118+D119</f>
        <v>100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10"/>
      <c r="L115" s="4"/>
      <c r="M115" s="4"/>
    </row>
    <row r="116" spans="1:13" s="3" customFormat="1">
      <c r="A116" s="8">
        <v>111</v>
      </c>
      <c r="B116" s="10" t="s">
        <v>2</v>
      </c>
      <c r="C116" s="7">
        <f>D116+F116+G116+H116+I116+J116</f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10"/>
      <c r="L116" s="4"/>
      <c r="M116" s="4"/>
    </row>
    <row r="117" spans="1:13" s="3" customFormat="1">
      <c r="A117" s="8">
        <v>112</v>
      </c>
      <c r="B117" s="10" t="s">
        <v>3</v>
      </c>
      <c r="C117" s="7">
        <f>D117+E117+F117+G117+H117+I117+J117</f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10"/>
      <c r="L117" s="4"/>
      <c r="M117" s="4"/>
    </row>
    <row r="118" spans="1:13" s="3" customFormat="1">
      <c r="A118" s="8">
        <v>113</v>
      </c>
      <c r="B118" s="10" t="s">
        <v>4</v>
      </c>
      <c r="C118" s="7">
        <f>D118+E118+F118+G118+H118+I118+J118</f>
        <v>100</v>
      </c>
      <c r="D118" s="7">
        <v>100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10"/>
      <c r="L118" s="4"/>
      <c r="M118" s="4"/>
    </row>
    <row r="119" spans="1:13" s="3" customFormat="1">
      <c r="A119" s="8">
        <v>114</v>
      </c>
      <c r="B119" s="10" t="s">
        <v>23</v>
      </c>
      <c r="C119" s="7">
        <f>D119+E119+F119+G119+H119+I119+J119</f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10"/>
      <c r="L119" s="4"/>
      <c r="M119" s="4"/>
    </row>
    <row r="120" spans="1:13" s="3" customFormat="1" ht="25.5">
      <c r="A120" s="8">
        <v>115</v>
      </c>
      <c r="B120" s="13" t="s">
        <v>233</v>
      </c>
      <c r="C120" s="7">
        <f t="shared" si="16"/>
        <v>0</v>
      </c>
      <c r="D120" s="7">
        <f t="shared" si="17"/>
        <v>0</v>
      </c>
      <c r="E120" s="7">
        <f t="shared" si="18"/>
        <v>0</v>
      </c>
      <c r="F120" s="7">
        <f t="shared" si="19"/>
        <v>0</v>
      </c>
      <c r="G120" s="7">
        <f t="shared" si="20"/>
        <v>0</v>
      </c>
      <c r="H120" s="7">
        <f t="shared" si="21"/>
        <v>0</v>
      </c>
      <c r="I120" s="7">
        <f t="shared" si="22"/>
        <v>0</v>
      </c>
      <c r="J120" s="7">
        <f t="shared" si="23"/>
        <v>0</v>
      </c>
      <c r="K120" s="10"/>
      <c r="L120" s="4"/>
      <c r="M120" s="4"/>
    </row>
    <row r="121" spans="1:13" s="3" customFormat="1">
      <c r="A121" s="8">
        <v>116</v>
      </c>
      <c r="B121" s="13" t="s">
        <v>2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10"/>
      <c r="L121" s="4"/>
      <c r="M121" s="4"/>
    </row>
    <row r="122" spans="1:13" s="3" customFormat="1">
      <c r="A122" s="8">
        <v>117</v>
      </c>
      <c r="B122" s="10" t="s">
        <v>3</v>
      </c>
      <c r="C122" s="7">
        <f t="shared" si="16"/>
        <v>0</v>
      </c>
      <c r="D122" s="7">
        <f t="shared" si="17"/>
        <v>0</v>
      </c>
      <c r="E122" s="7">
        <f t="shared" si="18"/>
        <v>0</v>
      </c>
      <c r="F122" s="7">
        <f t="shared" si="19"/>
        <v>0</v>
      </c>
      <c r="G122" s="7">
        <f t="shared" si="20"/>
        <v>0</v>
      </c>
      <c r="H122" s="7">
        <f t="shared" si="21"/>
        <v>0</v>
      </c>
      <c r="I122" s="7">
        <f t="shared" si="22"/>
        <v>0</v>
      </c>
      <c r="J122" s="7">
        <f t="shared" si="23"/>
        <v>0</v>
      </c>
      <c r="K122" s="10"/>
      <c r="L122" s="4"/>
      <c r="M122" s="4"/>
    </row>
    <row r="123" spans="1:13" s="3" customFormat="1">
      <c r="A123" s="8">
        <v>118</v>
      </c>
      <c r="B123" s="10" t="s">
        <v>4</v>
      </c>
      <c r="C123" s="7">
        <f t="shared" si="16"/>
        <v>0</v>
      </c>
      <c r="D123" s="7">
        <f t="shared" si="17"/>
        <v>0</v>
      </c>
      <c r="E123" s="7">
        <f t="shared" si="18"/>
        <v>0</v>
      </c>
      <c r="F123" s="7">
        <f t="shared" si="19"/>
        <v>0</v>
      </c>
      <c r="G123" s="7">
        <f t="shared" si="20"/>
        <v>0</v>
      </c>
      <c r="H123" s="7">
        <f t="shared" si="21"/>
        <v>0</v>
      </c>
      <c r="I123" s="7">
        <f t="shared" si="22"/>
        <v>0</v>
      </c>
      <c r="J123" s="7">
        <f t="shared" si="23"/>
        <v>0</v>
      </c>
      <c r="K123" s="10"/>
      <c r="L123" s="4"/>
      <c r="M123" s="4"/>
    </row>
    <row r="124" spans="1:13" s="3" customFormat="1">
      <c r="A124" s="8">
        <v>119</v>
      </c>
      <c r="B124" s="10" t="s">
        <v>5</v>
      </c>
      <c r="C124" s="7">
        <f t="shared" si="16"/>
        <v>0</v>
      </c>
      <c r="D124" s="7">
        <f t="shared" si="17"/>
        <v>0</v>
      </c>
      <c r="E124" s="7">
        <f t="shared" si="18"/>
        <v>0</v>
      </c>
      <c r="F124" s="7">
        <f t="shared" si="19"/>
        <v>0</v>
      </c>
      <c r="G124" s="7">
        <f t="shared" si="20"/>
        <v>0</v>
      </c>
      <c r="H124" s="7">
        <f t="shared" si="21"/>
        <v>0</v>
      </c>
      <c r="I124" s="7">
        <f t="shared" si="22"/>
        <v>0</v>
      </c>
      <c r="J124" s="7">
        <f t="shared" si="23"/>
        <v>0</v>
      </c>
      <c r="K124" s="10"/>
      <c r="L124" s="4"/>
      <c r="M124" s="4"/>
    </row>
    <row r="125" spans="1:13" s="3" customFormat="1" ht="25.5">
      <c r="A125" s="8">
        <v>120</v>
      </c>
      <c r="B125" s="13" t="s">
        <v>12</v>
      </c>
      <c r="C125" s="7">
        <f t="shared" si="16"/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10"/>
      <c r="L125" s="4"/>
      <c r="M125" s="4"/>
    </row>
    <row r="126" spans="1:13" s="3" customFormat="1">
      <c r="A126" s="8">
        <v>121</v>
      </c>
      <c r="B126" s="13" t="s">
        <v>2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10"/>
      <c r="L126" s="4"/>
      <c r="M126" s="4"/>
    </row>
    <row r="127" spans="1:13" s="3" customFormat="1">
      <c r="A127" s="8">
        <v>122</v>
      </c>
      <c r="B127" s="10" t="s">
        <v>3</v>
      </c>
      <c r="C127" s="7">
        <f t="shared" si="16"/>
        <v>0</v>
      </c>
      <c r="D127" s="7">
        <f t="shared" si="17"/>
        <v>0</v>
      </c>
      <c r="E127" s="7">
        <f t="shared" si="18"/>
        <v>0</v>
      </c>
      <c r="F127" s="7">
        <f t="shared" si="19"/>
        <v>0</v>
      </c>
      <c r="G127" s="7">
        <f t="shared" si="20"/>
        <v>0</v>
      </c>
      <c r="H127" s="7">
        <f t="shared" si="21"/>
        <v>0</v>
      </c>
      <c r="I127" s="7">
        <f t="shared" si="22"/>
        <v>0</v>
      </c>
      <c r="J127" s="7">
        <f t="shared" si="23"/>
        <v>0</v>
      </c>
      <c r="K127" s="10"/>
      <c r="L127" s="4"/>
      <c r="M127" s="4"/>
    </row>
    <row r="128" spans="1:13" s="3" customFormat="1">
      <c r="A128" s="8">
        <v>123</v>
      </c>
      <c r="B128" s="10" t="s">
        <v>4</v>
      </c>
      <c r="C128" s="7">
        <f t="shared" si="16"/>
        <v>0</v>
      </c>
      <c r="D128" s="7">
        <f t="shared" si="17"/>
        <v>0</v>
      </c>
      <c r="E128" s="7">
        <f t="shared" si="18"/>
        <v>0</v>
      </c>
      <c r="F128" s="7">
        <f t="shared" si="19"/>
        <v>0</v>
      </c>
      <c r="G128" s="7">
        <f t="shared" si="20"/>
        <v>0</v>
      </c>
      <c r="H128" s="7">
        <f t="shared" si="21"/>
        <v>0</v>
      </c>
      <c r="I128" s="7">
        <f t="shared" si="22"/>
        <v>0</v>
      </c>
      <c r="J128" s="7">
        <f t="shared" si="23"/>
        <v>0</v>
      </c>
      <c r="K128" s="10"/>
      <c r="L128" s="4"/>
      <c r="M128" s="4"/>
    </row>
    <row r="129" spans="1:13" s="3" customFormat="1">
      <c r="A129" s="8">
        <v>124</v>
      </c>
      <c r="B129" s="10" t="s">
        <v>5</v>
      </c>
      <c r="C129" s="7">
        <f t="shared" si="16"/>
        <v>0</v>
      </c>
      <c r="D129" s="7">
        <f t="shared" si="17"/>
        <v>0</v>
      </c>
      <c r="E129" s="7">
        <f t="shared" si="18"/>
        <v>0</v>
      </c>
      <c r="F129" s="7">
        <f t="shared" si="19"/>
        <v>0</v>
      </c>
      <c r="G129" s="7">
        <f t="shared" si="20"/>
        <v>0</v>
      </c>
      <c r="H129" s="7">
        <f t="shared" si="21"/>
        <v>0</v>
      </c>
      <c r="I129" s="7">
        <f t="shared" si="22"/>
        <v>0</v>
      </c>
      <c r="J129" s="7">
        <f t="shared" si="23"/>
        <v>0</v>
      </c>
      <c r="K129" s="10"/>
      <c r="L129" s="4"/>
      <c r="M129" s="4"/>
    </row>
    <row r="130" spans="1:13" s="3" customFormat="1" ht="38.25">
      <c r="A130" s="8">
        <v>125</v>
      </c>
      <c r="B130" s="13" t="s">
        <v>13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10"/>
      <c r="L130" s="4"/>
      <c r="M130" s="4"/>
    </row>
    <row r="131" spans="1:13" s="3" customFormat="1">
      <c r="A131" s="8">
        <v>126</v>
      </c>
      <c r="B131" s="13" t="s">
        <v>2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10"/>
      <c r="L131" s="4"/>
      <c r="M131" s="4"/>
    </row>
    <row r="132" spans="1:13" s="3" customFormat="1">
      <c r="A132" s="8">
        <v>127</v>
      </c>
      <c r="B132" s="10" t="s">
        <v>3</v>
      </c>
      <c r="C132" s="7">
        <f t="shared" si="16"/>
        <v>0</v>
      </c>
      <c r="D132" s="7">
        <f t="shared" si="17"/>
        <v>0</v>
      </c>
      <c r="E132" s="7">
        <f t="shared" si="18"/>
        <v>0</v>
      </c>
      <c r="F132" s="7">
        <f t="shared" si="19"/>
        <v>0</v>
      </c>
      <c r="G132" s="7">
        <f t="shared" si="20"/>
        <v>0</v>
      </c>
      <c r="H132" s="7">
        <f t="shared" si="21"/>
        <v>0</v>
      </c>
      <c r="I132" s="7">
        <f t="shared" si="22"/>
        <v>0</v>
      </c>
      <c r="J132" s="7">
        <f t="shared" si="23"/>
        <v>0</v>
      </c>
      <c r="K132" s="10"/>
      <c r="L132" s="4"/>
      <c r="M132" s="4"/>
    </row>
    <row r="133" spans="1:13" s="3" customFormat="1">
      <c r="A133" s="8">
        <v>128</v>
      </c>
      <c r="B133" s="10" t="s">
        <v>4</v>
      </c>
      <c r="C133" s="7">
        <f t="shared" si="16"/>
        <v>0</v>
      </c>
      <c r="D133" s="7">
        <f t="shared" si="17"/>
        <v>0</v>
      </c>
      <c r="E133" s="7">
        <f t="shared" si="18"/>
        <v>0</v>
      </c>
      <c r="F133" s="7">
        <f t="shared" si="19"/>
        <v>0</v>
      </c>
      <c r="G133" s="7">
        <f t="shared" si="20"/>
        <v>0</v>
      </c>
      <c r="H133" s="7">
        <f t="shared" si="21"/>
        <v>0</v>
      </c>
      <c r="I133" s="7">
        <f t="shared" si="22"/>
        <v>0</v>
      </c>
      <c r="J133" s="7">
        <f t="shared" si="23"/>
        <v>0</v>
      </c>
      <c r="K133" s="10"/>
      <c r="L133" s="4"/>
      <c r="M133" s="4"/>
    </row>
    <row r="134" spans="1:13" s="3" customFormat="1">
      <c r="A134" s="8">
        <v>129</v>
      </c>
      <c r="B134" s="10" t="s">
        <v>5</v>
      </c>
      <c r="C134" s="7">
        <f t="shared" si="16"/>
        <v>0</v>
      </c>
      <c r="D134" s="7">
        <f t="shared" si="17"/>
        <v>0</v>
      </c>
      <c r="E134" s="7">
        <f t="shared" si="18"/>
        <v>0</v>
      </c>
      <c r="F134" s="7">
        <f t="shared" si="19"/>
        <v>0</v>
      </c>
      <c r="G134" s="7">
        <f t="shared" si="20"/>
        <v>0</v>
      </c>
      <c r="H134" s="7">
        <f t="shared" si="21"/>
        <v>0</v>
      </c>
      <c r="I134" s="7">
        <f t="shared" si="22"/>
        <v>0</v>
      </c>
      <c r="J134" s="7">
        <f t="shared" si="23"/>
        <v>0</v>
      </c>
      <c r="K134" s="10"/>
      <c r="L134" s="4"/>
      <c r="M134" s="4"/>
    </row>
    <row r="135" spans="1:13" s="3" customFormat="1" ht="25.5">
      <c r="A135" s="8">
        <v>130</v>
      </c>
      <c r="B135" s="13" t="s">
        <v>14</v>
      </c>
      <c r="C135" s="7">
        <f t="shared" si="16"/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10"/>
      <c r="L135" s="4"/>
      <c r="M135" s="4"/>
    </row>
    <row r="136" spans="1:13" s="3" customFormat="1">
      <c r="A136" s="8">
        <v>131</v>
      </c>
      <c r="B136" s="13" t="s">
        <v>2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10"/>
      <c r="L136" s="4"/>
      <c r="M136" s="4"/>
    </row>
    <row r="137" spans="1:13" s="3" customFormat="1">
      <c r="A137" s="8">
        <v>132</v>
      </c>
      <c r="B137" s="10" t="s">
        <v>3</v>
      </c>
      <c r="C137" s="7">
        <f t="shared" si="16"/>
        <v>0</v>
      </c>
      <c r="D137" s="7">
        <f t="shared" si="17"/>
        <v>0</v>
      </c>
      <c r="E137" s="7">
        <f t="shared" si="18"/>
        <v>0</v>
      </c>
      <c r="F137" s="7">
        <f t="shared" si="19"/>
        <v>0</v>
      </c>
      <c r="G137" s="7">
        <f t="shared" si="20"/>
        <v>0</v>
      </c>
      <c r="H137" s="7">
        <f t="shared" si="21"/>
        <v>0</v>
      </c>
      <c r="I137" s="7">
        <f t="shared" si="22"/>
        <v>0</v>
      </c>
      <c r="J137" s="7">
        <f t="shared" si="23"/>
        <v>0</v>
      </c>
      <c r="K137" s="10"/>
      <c r="L137" s="4"/>
      <c r="M137" s="4"/>
    </row>
    <row r="138" spans="1:13" s="3" customFormat="1">
      <c r="A138" s="8">
        <v>133</v>
      </c>
      <c r="B138" s="10" t="s">
        <v>4</v>
      </c>
      <c r="C138" s="7">
        <f t="shared" si="16"/>
        <v>0</v>
      </c>
      <c r="D138" s="7">
        <f t="shared" si="17"/>
        <v>0</v>
      </c>
      <c r="E138" s="7">
        <f t="shared" si="18"/>
        <v>0</v>
      </c>
      <c r="F138" s="7">
        <f t="shared" si="19"/>
        <v>0</v>
      </c>
      <c r="G138" s="7">
        <f t="shared" si="20"/>
        <v>0</v>
      </c>
      <c r="H138" s="7">
        <f t="shared" si="21"/>
        <v>0</v>
      </c>
      <c r="I138" s="7">
        <f t="shared" si="22"/>
        <v>0</v>
      </c>
      <c r="J138" s="7">
        <f t="shared" si="23"/>
        <v>0</v>
      </c>
      <c r="K138" s="10"/>
      <c r="L138" s="4"/>
      <c r="M138" s="4"/>
    </row>
    <row r="139" spans="1:13" s="3" customFormat="1">
      <c r="A139" s="8">
        <v>134</v>
      </c>
      <c r="B139" s="10" t="s">
        <v>5</v>
      </c>
      <c r="C139" s="7">
        <f t="shared" si="16"/>
        <v>0</v>
      </c>
      <c r="D139" s="7">
        <f t="shared" si="17"/>
        <v>0</v>
      </c>
      <c r="E139" s="7">
        <f t="shared" si="18"/>
        <v>0</v>
      </c>
      <c r="F139" s="7">
        <f t="shared" si="19"/>
        <v>0</v>
      </c>
      <c r="G139" s="7">
        <f t="shared" si="20"/>
        <v>0</v>
      </c>
      <c r="H139" s="7">
        <f t="shared" si="21"/>
        <v>0</v>
      </c>
      <c r="I139" s="7">
        <f t="shared" si="22"/>
        <v>0</v>
      </c>
      <c r="J139" s="7">
        <f t="shared" si="23"/>
        <v>0</v>
      </c>
      <c r="K139" s="10"/>
      <c r="L139" s="4"/>
      <c r="M139" s="4"/>
    </row>
    <row r="140" spans="1:13" s="3" customFormat="1" ht="40.5">
      <c r="A140" s="8">
        <v>135</v>
      </c>
      <c r="B140" s="12" t="s">
        <v>16</v>
      </c>
      <c r="C140" s="9">
        <f>D140+E140+F140+G140+H140+I140+J140</f>
        <v>42</v>
      </c>
      <c r="D140" s="9">
        <f>D141+D142+D143+D144</f>
        <v>42</v>
      </c>
      <c r="E140" s="9">
        <f>E142+E143+E144</f>
        <v>0</v>
      </c>
      <c r="F140" s="9">
        <f>F142+F143+F144</f>
        <v>0</v>
      </c>
      <c r="G140" s="9">
        <f>G142+G143+G144</f>
        <v>0</v>
      </c>
      <c r="H140" s="9">
        <f>H142+H143+H144</f>
        <v>0</v>
      </c>
      <c r="I140" s="9">
        <v>0</v>
      </c>
      <c r="J140" s="9">
        <v>0</v>
      </c>
      <c r="K140" s="10">
        <v>8</v>
      </c>
      <c r="L140" s="4"/>
      <c r="M140" s="4"/>
    </row>
    <row r="141" spans="1:13" s="3" customFormat="1">
      <c r="A141" s="8">
        <v>136</v>
      </c>
      <c r="B141" s="12" t="s">
        <v>2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10"/>
      <c r="L141" s="4"/>
      <c r="M141" s="4"/>
    </row>
    <row r="142" spans="1:13" s="3" customFormat="1">
      <c r="A142" s="8">
        <v>137</v>
      </c>
      <c r="B142" s="10" t="s">
        <v>3</v>
      </c>
      <c r="C142" s="7">
        <f t="shared" ref="C142:C195" si="25">D142+E142+F142+G142+H142+I142+J142</f>
        <v>0</v>
      </c>
      <c r="D142" s="7">
        <f t="shared" ref="D142:D195" si="26">E142+F142+G142+H142+I142+J142+K142</f>
        <v>0</v>
      </c>
      <c r="E142" s="7">
        <f t="shared" ref="E142:J195" si="27">F142+G142+H142+I142+J142+K142+L142</f>
        <v>0</v>
      </c>
      <c r="F142" s="7">
        <f t="shared" ref="F142:G195" si="28">G142+H142+I142+J142+K142+L142+M142</f>
        <v>0</v>
      </c>
      <c r="G142" s="7">
        <f t="shared" ref="G142:G154" si="29">H142+I142+J142+K142+L142+M142+N142</f>
        <v>0</v>
      </c>
      <c r="H142" s="7">
        <f t="shared" ref="H142:J195" si="30">I142+J142+K142+L142+M142+N142+O142</f>
        <v>0</v>
      </c>
      <c r="I142" s="7">
        <f t="shared" ref="I142:I154" si="31">J142+K142+L142+M142+N142+O142+P142</f>
        <v>0</v>
      </c>
      <c r="J142" s="7">
        <f t="shared" ref="J142:J154" si="32">K142+L142+M142+N142+O142+P142+Q142</f>
        <v>0</v>
      </c>
      <c r="K142" s="10"/>
      <c r="L142" s="4"/>
      <c r="M142" s="4"/>
    </row>
    <row r="143" spans="1:13" s="3" customFormat="1">
      <c r="A143" s="8">
        <v>138</v>
      </c>
      <c r="B143" s="10" t="s">
        <v>4</v>
      </c>
      <c r="C143" s="7">
        <f t="shared" si="25"/>
        <v>42</v>
      </c>
      <c r="D143" s="7">
        <f>D148+D153</f>
        <v>42</v>
      </c>
      <c r="E143" s="7">
        <f>E148+E153</f>
        <v>0</v>
      </c>
      <c r="F143" s="7">
        <f>F148+F153</f>
        <v>0</v>
      </c>
      <c r="G143" s="7">
        <v>0</v>
      </c>
      <c r="H143" s="7">
        <v>0</v>
      </c>
      <c r="I143" s="7">
        <v>0</v>
      </c>
      <c r="J143" s="7">
        <v>0</v>
      </c>
      <c r="K143" s="10"/>
      <c r="L143" s="4"/>
      <c r="M143" s="4"/>
    </row>
    <row r="144" spans="1:13" s="3" customFormat="1">
      <c r="A144" s="8">
        <v>139</v>
      </c>
      <c r="B144" s="10" t="s">
        <v>5</v>
      </c>
      <c r="C144" s="7">
        <f t="shared" si="25"/>
        <v>0</v>
      </c>
      <c r="D144" s="7">
        <f>E144+F144+G144+H144+I144+J144+K144</f>
        <v>0</v>
      </c>
      <c r="E144" s="7">
        <f t="shared" si="27"/>
        <v>0</v>
      </c>
      <c r="F144" s="7">
        <f t="shared" si="28"/>
        <v>0</v>
      </c>
      <c r="G144" s="7">
        <f t="shared" si="29"/>
        <v>0</v>
      </c>
      <c r="H144" s="7">
        <f t="shared" si="30"/>
        <v>0</v>
      </c>
      <c r="I144" s="7">
        <f t="shared" si="31"/>
        <v>0</v>
      </c>
      <c r="J144" s="7">
        <f t="shared" si="32"/>
        <v>0</v>
      </c>
      <c r="K144" s="10"/>
      <c r="L144" s="4"/>
      <c r="M144" s="4"/>
    </row>
    <row r="145" spans="1:13" s="3" customFormat="1" ht="38.25">
      <c r="A145" s="8">
        <v>140</v>
      </c>
      <c r="B145" s="13" t="s">
        <v>234</v>
      </c>
      <c r="C145" s="7">
        <f t="shared" si="25"/>
        <v>0</v>
      </c>
      <c r="D145" s="7">
        <v>0</v>
      </c>
      <c r="E145" s="7">
        <f>E147+E148+E149</f>
        <v>0</v>
      </c>
      <c r="F145" s="7">
        <f t="shared" si="28"/>
        <v>0</v>
      </c>
      <c r="G145" s="7">
        <f t="shared" si="29"/>
        <v>0</v>
      </c>
      <c r="H145" s="7">
        <f t="shared" si="30"/>
        <v>0</v>
      </c>
      <c r="I145" s="7">
        <f t="shared" si="31"/>
        <v>0</v>
      </c>
      <c r="J145" s="7">
        <f t="shared" si="32"/>
        <v>0</v>
      </c>
      <c r="K145" s="10"/>
      <c r="L145" s="4"/>
      <c r="M145" s="4"/>
    </row>
    <row r="146" spans="1:13" s="3" customFormat="1">
      <c r="A146" s="8">
        <v>141</v>
      </c>
      <c r="B146" s="13" t="s">
        <v>2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10"/>
      <c r="L146" s="4"/>
      <c r="M146" s="4"/>
    </row>
    <row r="147" spans="1:13" s="3" customFormat="1">
      <c r="A147" s="8">
        <v>142</v>
      </c>
      <c r="B147" s="10" t="s">
        <v>3</v>
      </c>
      <c r="C147" s="7">
        <f t="shared" si="25"/>
        <v>0</v>
      </c>
      <c r="D147" s="7">
        <f t="shared" si="26"/>
        <v>0</v>
      </c>
      <c r="E147" s="7">
        <f t="shared" si="27"/>
        <v>0</v>
      </c>
      <c r="F147" s="7">
        <f t="shared" si="28"/>
        <v>0</v>
      </c>
      <c r="G147" s="7">
        <f t="shared" si="29"/>
        <v>0</v>
      </c>
      <c r="H147" s="7">
        <f t="shared" si="30"/>
        <v>0</v>
      </c>
      <c r="I147" s="7">
        <f t="shared" si="31"/>
        <v>0</v>
      </c>
      <c r="J147" s="7">
        <f t="shared" si="32"/>
        <v>0</v>
      </c>
      <c r="K147" s="10"/>
      <c r="L147" s="4"/>
      <c r="M147" s="4"/>
    </row>
    <row r="148" spans="1:13" s="3" customFormat="1">
      <c r="A148" s="8">
        <v>143</v>
      </c>
      <c r="B148" s="10" t="s">
        <v>4</v>
      </c>
      <c r="C148" s="7">
        <f t="shared" si="25"/>
        <v>0</v>
      </c>
      <c r="D148" s="7">
        <v>0</v>
      </c>
      <c r="E148" s="7">
        <v>0</v>
      </c>
      <c r="F148" s="7">
        <f t="shared" si="28"/>
        <v>0</v>
      </c>
      <c r="G148" s="7">
        <f t="shared" si="29"/>
        <v>0</v>
      </c>
      <c r="H148" s="7">
        <f t="shared" si="30"/>
        <v>0</v>
      </c>
      <c r="I148" s="7">
        <f t="shared" si="31"/>
        <v>0</v>
      </c>
      <c r="J148" s="7">
        <f t="shared" si="32"/>
        <v>0</v>
      </c>
      <c r="K148" s="10"/>
      <c r="L148" s="4"/>
      <c r="M148" s="4"/>
    </row>
    <row r="149" spans="1:13" s="3" customFormat="1">
      <c r="A149" s="8">
        <v>144</v>
      </c>
      <c r="B149" s="10" t="s">
        <v>5</v>
      </c>
      <c r="C149" s="7">
        <f t="shared" si="25"/>
        <v>0</v>
      </c>
      <c r="D149" s="7">
        <f t="shared" si="26"/>
        <v>0</v>
      </c>
      <c r="E149" s="7">
        <f t="shared" si="27"/>
        <v>0</v>
      </c>
      <c r="F149" s="7">
        <f t="shared" si="28"/>
        <v>0</v>
      </c>
      <c r="G149" s="7">
        <f t="shared" si="29"/>
        <v>0</v>
      </c>
      <c r="H149" s="7">
        <f t="shared" si="30"/>
        <v>0</v>
      </c>
      <c r="I149" s="7">
        <f t="shared" si="31"/>
        <v>0</v>
      </c>
      <c r="J149" s="7">
        <f t="shared" si="32"/>
        <v>0</v>
      </c>
      <c r="K149" s="10"/>
      <c r="L149" s="4"/>
      <c r="M149" s="4"/>
    </row>
    <row r="150" spans="1:13" s="3" customFormat="1" ht="25.5">
      <c r="A150" s="8">
        <v>145</v>
      </c>
      <c r="B150" s="13" t="s">
        <v>198</v>
      </c>
      <c r="C150" s="7">
        <f t="shared" si="25"/>
        <v>42</v>
      </c>
      <c r="D150" s="7">
        <f>D151+D152+D153+D154</f>
        <v>42</v>
      </c>
      <c r="E150" s="7">
        <f>E152+E153+E154</f>
        <v>0</v>
      </c>
      <c r="F150" s="7">
        <f>F152+F153+F154</f>
        <v>0</v>
      </c>
      <c r="G150" s="7">
        <f t="shared" si="29"/>
        <v>0</v>
      </c>
      <c r="H150" s="7">
        <f t="shared" si="30"/>
        <v>0</v>
      </c>
      <c r="I150" s="7">
        <f t="shared" si="31"/>
        <v>0</v>
      </c>
      <c r="J150" s="7">
        <f t="shared" si="32"/>
        <v>0</v>
      </c>
      <c r="K150" s="10"/>
      <c r="L150" s="4"/>
      <c r="M150" s="4"/>
    </row>
    <row r="151" spans="1:13" s="3" customFormat="1">
      <c r="A151" s="8">
        <v>146</v>
      </c>
      <c r="B151" s="13" t="s">
        <v>2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10"/>
      <c r="L151" s="4"/>
      <c r="M151" s="4"/>
    </row>
    <row r="152" spans="1:13" s="3" customFormat="1">
      <c r="A152" s="8">
        <v>147</v>
      </c>
      <c r="B152" s="10" t="s">
        <v>3</v>
      </c>
      <c r="C152" s="7">
        <f t="shared" si="25"/>
        <v>0</v>
      </c>
      <c r="D152" s="7">
        <f t="shared" si="26"/>
        <v>0</v>
      </c>
      <c r="E152" s="7">
        <f t="shared" si="27"/>
        <v>0</v>
      </c>
      <c r="F152" s="7">
        <f t="shared" si="28"/>
        <v>0</v>
      </c>
      <c r="G152" s="7">
        <f t="shared" si="29"/>
        <v>0</v>
      </c>
      <c r="H152" s="7">
        <f t="shared" si="30"/>
        <v>0</v>
      </c>
      <c r="I152" s="7">
        <f t="shared" si="31"/>
        <v>0</v>
      </c>
      <c r="J152" s="7">
        <f t="shared" si="32"/>
        <v>0</v>
      </c>
      <c r="K152" s="10"/>
      <c r="L152" s="4"/>
      <c r="M152" s="4"/>
    </row>
    <row r="153" spans="1:13" s="3" customFormat="1">
      <c r="A153" s="8">
        <v>148</v>
      </c>
      <c r="B153" s="10" t="s">
        <v>4</v>
      </c>
      <c r="C153" s="7">
        <f t="shared" si="25"/>
        <v>42</v>
      </c>
      <c r="D153" s="7">
        <f>100-58</f>
        <v>42</v>
      </c>
      <c r="E153" s="7">
        <v>0</v>
      </c>
      <c r="F153" s="7">
        <v>0</v>
      </c>
      <c r="G153" s="7">
        <f t="shared" si="29"/>
        <v>0</v>
      </c>
      <c r="H153" s="7">
        <f t="shared" si="30"/>
        <v>0</v>
      </c>
      <c r="I153" s="7">
        <f t="shared" si="31"/>
        <v>0</v>
      </c>
      <c r="J153" s="7">
        <f t="shared" si="32"/>
        <v>0</v>
      </c>
      <c r="K153" s="10"/>
      <c r="L153" s="4"/>
      <c r="M153" s="4"/>
    </row>
    <row r="154" spans="1:13" s="3" customFormat="1">
      <c r="A154" s="8">
        <v>149</v>
      </c>
      <c r="B154" s="10" t="s">
        <v>5</v>
      </c>
      <c r="C154" s="7">
        <f t="shared" si="25"/>
        <v>0</v>
      </c>
      <c r="D154" s="7">
        <f t="shared" si="26"/>
        <v>0</v>
      </c>
      <c r="E154" s="7">
        <f t="shared" si="27"/>
        <v>0</v>
      </c>
      <c r="F154" s="7">
        <f t="shared" si="28"/>
        <v>0</v>
      </c>
      <c r="G154" s="7">
        <f t="shared" si="29"/>
        <v>0</v>
      </c>
      <c r="H154" s="7">
        <f t="shared" si="30"/>
        <v>0</v>
      </c>
      <c r="I154" s="7">
        <f t="shared" si="31"/>
        <v>0</v>
      </c>
      <c r="J154" s="7">
        <f t="shared" si="32"/>
        <v>0</v>
      </c>
      <c r="K154" s="10"/>
      <c r="L154" s="4"/>
      <c r="M154" s="4"/>
    </row>
    <row r="155" spans="1:13" s="3" customFormat="1">
      <c r="A155" s="8">
        <v>150</v>
      </c>
      <c r="B155" s="10" t="s">
        <v>15</v>
      </c>
      <c r="C155" s="7">
        <f t="shared" ref="C155" si="33">D155+E155+F155+G155+H155+I155+J155</f>
        <v>0</v>
      </c>
      <c r="D155" s="7">
        <f t="shared" ref="D155" si="34">E155+F155+G155+H155+I155+J155+K155</f>
        <v>0</v>
      </c>
      <c r="E155" s="7">
        <f t="shared" ref="E155" si="35">F155+G155+H155+I155+J155+K155+L155</f>
        <v>0</v>
      </c>
      <c r="F155" s="7">
        <f t="shared" ref="F155" si="36">G155+H155+I155+J155+K155+L155+M155</f>
        <v>0</v>
      </c>
      <c r="G155" s="7">
        <f t="shared" ref="G155" si="37">H155+I155+J155+K155+L155+M155+N155</f>
        <v>0</v>
      </c>
      <c r="H155" s="7">
        <f t="shared" ref="H155" si="38">I155+J155+K155+L155+M155+N155+O155</f>
        <v>0</v>
      </c>
      <c r="I155" s="7">
        <f t="shared" ref="I155" si="39">J155+K155+L155+M155+N155+O155+P155</f>
        <v>0</v>
      </c>
      <c r="J155" s="7">
        <f t="shared" ref="J155" si="40">K155+L155+M155+N155+O155+P155+Q155</f>
        <v>0</v>
      </c>
      <c r="K155" s="10"/>
      <c r="L155" s="4"/>
      <c r="M155" s="4"/>
    </row>
    <row r="156" spans="1:13" s="3" customFormat="1" ht="25.5">
      <c r="A156" s="8">
        <v>151</v>
      </c>
      <c r="B156" s="41" t="s">
        <v>61</v>
      </c>
      <c r="C156" s="7">
        <f>C157+C158+C159+C160</f>
        <v>163392.1</v>
      </c>
      <c r="D156" s="7">
        <f>D157+D158+D159+D160</f>
        <v>56328.3</v>
      </c>
      <c r="E156" s="7">
        <f>E157+E158+E159+E160</f>
        <v>35064.699999999997</v>
      </c>
      <c r="F156" s="7">
        <f>F157+F158+F159</f>
        <v>24332.600000000002</v>
      </c>
      <c r="G156" s="7">
        <f>G157+G158+G159</f>
        <v>19090.900000000001</v>
      </c>
      <c r="H156" s="7">
        <f>H157+H158+H159</f>
        <v>21111.899999999998</v>
      </c>
      <c r="I156" s="7">
        <f>I157+I158+I159</f>
        <v>3720.1</v>
      </c>
      <c r="J156" s="7">
        <f>J157+J158+J159+J160</f>
        <v>3743.6</v>
      </c>
      <c r="K156" s="10"/>
      <c r="L156" s="4"/>
      <c r="M156" s="4"/>
    </row>
    <row r="157" spans="1:13" s="3" customFormat="1">
      <c r="A157" s="8">
        <v>152</v>
      </c>
      <c r="B157" s="41" t="s">
        <v>2</v>
      </c>
      <c r="C157" s="9">
        <f t="shared" ref="C157:C159" si="41">D157+E157+F157+G157+H157+I157+J157</f>
        <v>0</v>
      </c>
      <c r="D157" s="9"/>
      <c r="E157" s="9"/>
      <c r="F157" s="9"/>
      <c r="G157" s="9"/>
      <c r="H157" s="9"/>
      <c r="I157" s="9"/>
      <c r="J157" s="9"/>
      <c r="K157" s="10"/>
      <c r="L157" s="4"/>
      <c r="M157" s="4"/>
    </row>
    <row r="158" spans="1:13" s="3" customFormat="1">
      <c r="A158" s="8">
        <v>153</v>
      </c>
      <c r="B158" s="10" t="s">
        <v>3</v>
      </c>
      <c r="C158" s="9">
        <f t="shared" si="41"/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10"/>
      <c r="L158" s="4"/>
      <c r="M158" s="4"/>
    </row>
    <row r="159" spans="1:13" s="3" customFormat="1">
      <c r="A159" s="8">
        <v>154</v>
      </c>
      <c r="B159" s="10" t="s">
        <v>30</v>
      </c>
      <c r="C159" s="7">
        <f t="shared" si="41"/>
        <v>163392.1</v>
      </c>
      <c r="D159" s="7">
        <f t="shared" ref="D159:J159" si="42">D164+D189+D244</f>
        <v>56328.3</v>
      </c>
      <c r="E159" s="7">
        <f t="shared" si="42"/>
        <v>35064.699999999997</v>
      </c>
      <c r="F159" s="7">
        <f t="shared" si="42"/>
        <v>24332.600000000002</v>
      </c>
      <c r="G159" s="7">
        <f>G164+G189+G244</f>
        <v>19090.900000000001</v>
      </c>
      <c r="H159" s="7">
        <f>H164+H189+H244</f>
        <v>21111.899999999998</v>
      </c>
      <c r="I159" s="7">
        <f t="shared" si="42"/>
        <v>3720.1</v>
      </c>
      <c r="J159" s="7">
        <f t="shared" si="42"/>
        <v>3743.6</v>
      </c>
      <c r="K159" s="10"/>
      <c r="L159" s="4"/>
      <c r="M159" s="4"/>
    </row>
    <row r="160" spans="1:13" s="3" customFormat="1">
      <c r="A160" s="8">
        <v>155</v>
      </c>
      <c r="B160" s="10" t="s">
        <v>23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10"/>
      <c r="L160" s="4"/>
      <c r="M160" s="4"/>
    </row>
    <row r="161" spans="1:13" s="3" customFormat="1" ht="27">
      <c r="A161" s="8">
        <v>156</v>
      </c>
      <c r="B161" s="12" t="s">
        <v>17</v>
      </c>
      <c r="C161" s="9">
        <f t="shared" si="25"/>
        <v>2851</v>
      </c>
      <c r="D161" s="9">
        <f>D164</f>
        <v>606.79999999999995</v>
      </c>
      <c r="E161" s="9">
        <f t="shared" ref="E161:J161" si="43">E163+E164+E165</f>
        <v>0</v>
      </c>
      <c r="F161" s="9">
        <f t="shared" si="43"/>
        <v>406.2</v>
      </c>
      <c r="G161" s="9">
        <f t="shared" si="43"/>
        <v>426.5</v>
      </c>
      <c r="H161" s="9">
        <f t="shared" si="43"/>
        <v>447.8</v>
      </c>
      <c r="I161" s="9">
        <f t="shared" si="43"/>
        <v>470.1</v>
      </c>
      <c r="J161" s="9">
        <f t="shared" si="43"/>
        <v>493.6</v>
      </c>
      <c r="K161" s="10"/>
      <c r="L161" s="4"/>
      <c r="M161" s="4"/>
    </row>
    <row r="162" spans="1:13" s="3" customFormat="1">
      <c r="A162" s="8">
        <v>157</v>
      </c>
      <c r="B162" s="10" t="s">
        <v>2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10"/>
      <c r="L162" s="4"/>
      <c r="M162" s="4"/>
    </row>
    <row r="163" spans="1:13" s="3" customFormat="1">
      <c r="A163" s="8">
        <v>158</v>
      </c>
      <c r="B163" s="10" t="s">
        <v>3</v>
      </c>
      <c r="C163" s="7">
        <f t="shared" si="25"/>
        <v>0</v>
      </c>
      <c r="D163" s="7">
        <f t="shared" si="26"/>
        <v>0</v>
      </c>
      <c r="E163" s="7">
        <f t="shared" si="27"/>
        <v>0</v>
      </c>
      <c r="F163" s="7">
        <f t="shared" si="27"/>
        <v>0</v>
      </c>
      <c r="G163" s="7">
        <f t="shared" si="27"/>
        <v>0</v>
      </c>
      <c r="H163" s="7">
        <f t="shared" si="27"/>
        <v>0</v>
      </c>
      <c r="I163" s="7">
        <f t="shared" si="27"/>
        <v>0</v>
      </c>
      <c r="J163" s="7">
        <f t="shared" si="27"/>
        <v>0</v>
      </c>
      <c r="K163" s="10"/>
      <c r="L163" s="4"/>
      <c r="M163" s="4"/>
    </row>
    <row r="164" spans="1:13" s="3" customFormat="1">
      <c r="A164" s="8">
        <v>159</v>
      </c>
      <c r="B164" s="10" t="s">
        <v>4</v>
      </c>
      <c r="C164" s="7">
        <f t="shared" si="25"/>
        <v>2851</v>
      </c>
      <c r="D164" s="7">
        <f>D169+D184</f>
        <v>606.79999999999995</v>
      </c>
      <c r="E164" s="7">
        <v>0</v>
      </c>
      <c r="F164" s="7">
        <f t="shared" ref="F164:J164" si="44">F174+F179</f>
        <v>406.2</v>
      </c>
      <c r="G164" s="7">
        <f t="shared" si="44"/>
        <v>426.5</v>
      </c>
      <c r="H164" s="7">
        <f t="shared" si="44"/>
        <v>447.8</v>
      </c>
      <c r="I164" s="7">
        <f t="shared" si="44"/>
        <v>470.1</v>
      </c>
      <c r="J164" s="7">
        <f t="shared" si="44"/>
        <v>493.6</v>
      </c>
      <c r="K164" s="10"/>
      <c r="L164" s="4"/>
      <c r="M164" s="4"/>
    </row>
    <row r="165" spans="1:13" s="3" customFormat="1">
      <c r="A165" s="8">
        <v>160</v>
      </c>
      <c r="B165" s="10" t="s">
        <v>5</v>
      </c>
      <c r="C165" s="7">
        <f t="shared" si="25"/>
        <v>0</v>
      </c>
      <c r="D165" s="7">
        <f t="shared" si="26"/>
        <v>0</v>
      </c>
      <c r="E165" s="7">
        <f t="shared" si="27"/>
        <v>0</v>
      </c>
      <c r="F165" s="7">
        <f t="shared" si="27"/>
        <v>0</v>
      </c>
      <c r="G165" s="7">
        <f t="shared" si="27"/>
        <v>0</v>
      </c>
      <c r="H165" s="7">
        <f t="shared" si="27"/>
        <v>0</v>
      </c>
      <c r="I165" s="7">
        <f t="shared" si="27"/>
        <v>0</v>
      </c>
      <c r="J165" s="7">
        <f t="shared" si="27"/>
        <v>0</v>
      </c>
      <c r="K165" s="10"/>
      <c r="L165" s="4"/>
      <c r="M165" s="4"/>
    </row>
    <row r="166" spans="1:13" s="3" customFormat="1" ht="25.5">
      <c r="A166" s="8">
        <v>161</v>
      </c>
      <c r="B166" s="13" t="s">
        <v>218</v>
      </c>
      <c r="C166" s="7">
        <f t="shared" si="25"/>
        <v>2312.8000000000002</v>
      </c>
      <c r="D166" s="7">
        <f>D169</f>
        <v>606.79999999999995</v>
      </c>
      <c r="E166" s="7">
        <f t="shared" si="27"/>
        <v>853</v>
      </c>
      <c r="F166" s="7">
        <f t="shared" si="27"/>
        <v>426.5</v>
      </c>
      <c r="G166" s="7">
        <f>G167+G168+G169+G170</f>
        <v>426.5</v>
      </c>
      <c r="H166" s="7">
        <f t="shared" si="27"/>
        <v>0</v>
      </c>
      <c r="I166" s="7">
        <f t="shared" si="27"/>
        <v>0</v>
      </c>
      <c r="J166" s="7">
        <f t="shared" si="27"/>
        <v>0</v>
      </c>
      <c r="K166" s="10"/>
      <c r="L166" s="4"/>
      <c r="M166" s="4"/>
    </row>
    <row r="167" spans="1:13" s="3" customFormat="1">
      <c r="A167" s="8">
        <v>162</v>
      </c>
      <c r="B167" s="13" t="s">
        <v>2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10"/>
      <c r="L167" s="4"/>
      <c r="M167" s="4"/>
    </row>
    <row r="168" spans="1:13" s="3" customFormat="1">
      <c r="A168" s="8">
        <v>163</v>
      </c>
      <c r="B168" s="10" t="s">
        <v>3</v>
      </c>
      <c r="C168" s="7">
        <f t="shared" si="25"/>
        <v>0</v>
      </c>
      <c r="D168" s="7">
        <f t="shared" si="26"/>
        <v>0</v>
      </c>
      <c r="E168" s="7">
        <f t="shared" si="27"/>
        <v>0</v>
      </c>
      <c r="F168" s="7">
        <f t="shared" si="27"/>
        <v>0</v>
      </c>
      <c r="G168" s="7">
        <f t="shared" si="27"/>
        <v>0</v>
      </c>
      <c r="H168" s="7">
        <f t="shared" si="27"/>
        <v>0</v>
      </c>
      <c r="I168" s="7">
        <f t="shared" si="27"/>
        <v>0</v>
      </c>
      <c r="J168" s="7">
        <f t="shared" si="27"/>
        <v>0</v>
      </c>
      <c r="K168" s="10"/>
      <c r="L168" s="4"/>
      <c r="M168" s="4"/>
    </row>
    <row r="169" spans="1:13" s="3" customFormat="1">
      <c r="A169" s="8">
        <v>164</v>
      </c>
      <c r="B169" s="10" t="s">
        <v>4</v>
      </c>
      <c r="C169" s="7">
        <f t="shared" si="25"/>
        <v>2312.8000000000002</v>
      </c>
      <c r="D169" s="7">
        <f>D174+D179</f>
        <v>606.79999999999995</v>
      </c>
      <c r="E169" s="7">
        <f t="shared" si="27"/>
        <v>853</v>
      </c>
      <c r="F169" s="7">
        <f t="shared" si="27"/>
        <v>426.5</v>
      </c>
      <c r="G169" s="7">
        <f>G174+G179</f>
        <v>426.5</v>
      </c>
      <c r="H169" s="7">
        <f t="shared" si="27"/>
        <v>0</v>
      </c>
      <c r="I169" s="7">
        <f t="shared" si="27"/>
        <v>0</v>
      </c>
      <c r="J169" s="7">
        <f t="shared" si="27"/>
        <v>0</v>
      </c>
      <c r="K169" s="10"/>
      <c r="L169" s="4"/>
      <c r="M169" s="4"/>
    </row>
    <row r="170" spans="1:13" s="3" customFormat="1">
      <c r="A170" s="8">
        <v>165</v>
      </c>
      <c r="B170" s="10" t="s">
        <v>5</v>
      </c>
      <c r="C170" s="7">
        <f t="shared" si="25"/>
        <v>0</v>
      </c>
      <c r="D170" s="7">
        <f t="shared" si="26"/>
        <v>0</v>
      </c>
      <c r="E170" s="7">
        <f t="shared" si="27"/>
        <v>0</v>
      </c>
      <c r="F170" s="7">
        <f t="shared" si="27"/>
        <v>0</v>
      </c>
      <c r="G170" s="7">
        <f t="shared" si="27"/>
        <v>0</v>
      </c>
      <c r="H170" s="7">
        <f t="shared" si="27"/>
        <v>0</v>
      </c>
      <c r="I170" s="7">
        <f t="shared" si="27"/>
        <v>0</v>
      </c>
      <c r="J170" s="7">
        <f t="shared" si="27"/>
        <v>0</v>
      </c>
      <c r="K170" s="10"/>
      <c r="L170" s="4"/>
      <c r="M170" s="4"/>
    </row>
    <row r="171" spans="1:13" s="3" customFormat="1" ht="25.5">
      <c r="A171" s="8">
        <v>166</v>
      </c>
      <c r="B171" s="13" t="s">
        <v>219</v>
      </c>
      <c r="C171" s="9">
        <f t="shared" si="25"/>
        <v>3210.1</v>
      </c>
      <c r="D171" s="9">
        <f>D172+D173+D174+D175</f>
        <v>600</v>
      </c>
      <c r="E171" s="9">
        <v>400</v>
      </c>
      <c r="F171" s="9">
        <v>400</v>
      </c>
      <c r="G171" s="9">
        <f>G173+G174+G175</f>
        <v>420</v>
      </c>
      <c r="H171" s="9">
        <f>H173+H174+H175</f>
        <v>441</v>
      </c>
      <c r="I171" s="9">
        <f>I173+I174+I175</f>
        <v>463</v>
      </c>
      <c r="J171" s="9">
        <f>J173+J174+J175</f>
        <v>486.1</v>
      </c>
      <c r="K171" s="10"/>
      <c r="L171" s="4"/>
      <c r="M171" s="4"/>
    </row>
    <row r="172" spans="1:13" s="3" customFormat="1">
      <c r="A172" s="8">
        <v>167</v>
      </c>
      <c r="B172" s="13" t="s">
        <v>2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10"/>
      <c r="L172" s="4"/>
      <c r="M172" s="4"/>
    </row>
    <row r="173" spans="1:13" s="3" customFormat="1">
      <c r="A173" s="8">
        <v>168</v>
      </c>
      <c r="B173" s="10" t="s">
        <v>3</v>
      </c>
      <c r="C173" s="7">
        <f t="shared" si="25"/>
        <v>0</v>
      </c>
      <c r="D173" s="7">
        <f t="shared" si="26"/>
        <v>0</v>
      </c>
      <c r="E173" s="7">
        <f t="shared" si="27"/>
        <v>0</v>
      </c>
      <c r="F173" s="7">
        <f t="shared" si="27"/>
        <v>0</v>
      </c>
      <c r="G173" s="7">
        <f t="shared" si="27"/>
        <v>0</v>
      </c>
      <c r="H173" s="7">
        <f t="shared" si="27"/>
        <v>0</v>
      </c>
      <c r="I173" s="7">
        <f t="shared" si="27"/>
        <v>0</v>
      </c>
      <c r="J173" s="7">
        <f t="shared" si="27"/>
        <v>0</v>
      </c>
      <c r="K173" s="10"/>
      <c r="L173" s="4"/>
      <c r="M173" s="4"/>
    </row>
    <row r="174" spans="1:13" s="3" customFormat="1">
      <c r="A174" s="8">
        <v>169</v>
      </c>
      <c r="B174" s="10" t="s">
        <v>4</v>
      </c>
      <c r="C174" s="7">
        <f t="shared" si="25"/>
        <v>3210.1</v>
      </c>
      <c r="D174" s="7">
        <f>400+200</f>
        <v>600</v>
      </c>
      <c r="E174" s="7">
        <v>400</v>
      </c>
      <c r="F174" s="7">
        <v>400</v>
      </c>
      <c r="G174" s="7">
        <v>420</v>
      </c>
      <c r="H174" s="7">
        <v>441</v>
      </c>
      <c r="I174" s="7">
        <v>463</v>
      </c>
      <c r="J174" s="7">
        <v>486.1</v>
      </c>
      <c r="K174" s="10"/>
      <c r="L174" s="4"/>
      <c r="M174" s="4"/>
    </row>
    <row r="175" spans="1:13" s="3" customFormat="1">
      <c r="A175" s="8">
        <v>170</v>
      </c>
      <c r="B175" s="10" t="s">
        <v>5</v>
      </c>
      <c r="C175" s="7">
        <f t="shared" si="25"/>
        <v>0</v>
      </c>
      <c r="D175" s="7">
        <f t="shared" si="26"/>
        <v>0</v>
      </c>
      <c r="E175" s="7">
        <f t="shared" si="27"/>
        <v>0</v>
      </c>
      <c r="F175" s="7">
        <f t="shared" si="27"/>
        <v>0</v>
      </c>
      <c r="G175" s="7">
        <f t="shared" si="27"/>
        <v>0</v>
      </c>
      <c r="H175" s="7">
        <f t="shared" si="27"/>
        <v>0</v>
      </c>
      <c r="I175" s="7">
        <f t="shared" si="27"/>
        <v>0</v>
      </c>
      <c r="J175" s="7">
        <f t="shared" si="27"/>
        <v>0</v>
      </c>
      <c r="K175" s="10"/>
      <c r="L175" s="4"/>
      <c r="M175" s="4"/>
    </row>
    <row r="176" spans="1:13" s="3" customFormat="1">
      <c r="A176" s="8">
        <v>171</v>
      </c>
      <c r="B176" s="13" t="s">
        <v>18</v>
      </c>
      <c r="C176" s="7">
        <f t="shared" si="25"/>
        <v>47.14</v>
      </c>
      <c r="D176" s="7">
        <f>D177+D178+D179+D180</f>
        <v>6.8</v>
      </c>
      <c r="E176" s="7">
        <f>E178+E179+E181</f>
        <v>6.2</v>
      </c>
      <c r="F176" s="7">
        <f>F178+F179+F181</f>
        <v>6.2</v>
      </c>
      <c r="G176" s="7">
        <v>6.5</v>
      </c>
      <c r="H176" s="7">
        <v>6.8</v>
      </c>
      <c r="I176" s="7">
        <v>7.14</v>
      </c>
      <c r="J176" s="7">
        <f>J178+J179+J181</f>
        <v>7.5</v>
      </c>
      <c r="K176" s="10"/>
      <c r="L176" s="4"/>
      <c r="M176" s="4"/>
    </row>
    <row r="177" spans="1:13" s="3" customFormat="1">
      <c r="A177" s="8">
        <v>172</v>
      </c>
      <c r="B177" s="13" t="s">
        <v>2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10"/>
      <c r="L177" s="4"/>
      <c r="M177" s="4"/>
    </row>
    <row r="178" spans="1:13" s="3" customFormat="1">
      <c r="A178" s="8">
        <v>173</v>
      </c>
      <c r="B178" s="10" t="s">
        <v>3</v>
      </c>
      <c r="C178" s="7">
        <f t="shared" si="25"/>
        <v>0</v>
      </c>
      <c r="D178" s="7">
        <f t="shared" si="26"/>
        <v>0</v>
      </c>
      <c r="E178" s="7">
        <f t="shared" si="27"/>
        <v>0</v>
      </c>
      <c r="F178" s="7">
        <f t="shared" si="27"/>
        <v>0</v>
      </c>
      <c r="G178" s="7">
        <f t="shared" si="27"/>
        <v>0</v>
      </c>
      <c r="H178" s="7">
        <f t="shared" si="27"/>
        <v>0</v>
      </c>
      <c r="I178" s="7">
        <f t="shared" si="27"/>
        <v>0</v>
      </c>
      <c r="J178" s="7">
        <f t="shared" si="27"/>
        <v>0</v>
      </c>
      <c r="K178" s="10"/>
      <c r="L178" s="4"/>
      <c r="M178" s="4"/>
    </row>
    <row r="179" spans="1:13" s="3" customFormat="1">
      <c r="A179" s="8">
        <v>174</v>
      </c>
      <c r="B179" s="10" t="s">
        <v>4</v>
      </c>
      <c r="C179" s="7">
        <f t="shared" si="25"/>
        <v>47.1</v>
      </c>
      <c r="D179" s="7">
        <v>6.8</v>
      </c>
      <c r="E179" s="7">
        <v>6.2</v>
      </c>
      <c r="F179" s="7">
        <v>6.2</v>
      </c>
      <c r="G179" s="7">
        <v>6.5</v>
      </c>
      <c r="H179" s="7">
        <v>6.8</v>
      </c>
      <c r="I179" s="7">
        <v>7.1</v>
      </c>
      <c r="J179" s="7">
        <v>7.5</v>
      </c>
      <c r="K179" s="10"/>
      <c r="L179" s="4"/>
      <c r="M179" s="4"/>
    </row>
    <row r="180" spans="1:13" s="3" customFormat="1">
      <c r="A180" s="8">
        <v>175</v>
      </c>
      <c r="B180" s="10" t="s">
        <v>5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10"/>
      <c r="L180" s="4"/>
      <c r="M180" s="4"/>
    </row>
    <row r="181" spans="1:13" s="3" customFormat="1">
      <c r="A181" s="8">
        <v>176</v>
      </c>
      <c r="B181" s="13" t="s">
        <v>199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10"/>
      <c r="L181" s="4"/>
      <c r="M181" s="4"/>
    </row>
    <row r="182" spans="1:13" s="3" customFormat="1">
      <c r="A182" s="8">
        <v>177</v>
      </c>
      <c r="B182" s="13" t="s">
        <v>2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10"/>
      <c r="L182" s="4"/>
      <c r="M182" s="4"/>
    </row>
    <row r="183" spans="1:13" s="3" customFormat="1">
      <c r="A183" s="8">
        <v>178</v>
      </c>
      <c r="B183" s="10" t="s">
        <v>3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10"/>
      <c r="L183" s="4"/>
      <c r="M183" s="4"/>
    </row>
    <row r="184" spans="1:13" s="3" customFormat="1">
      <c r="A184" s="8">
        <v>179</v>
      </c>
      <c r="B184" s="10" t="s">
        <v>4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10"/>
      <c r="L184" s="4"/>
      <c r="M184" s="4"/>
    </row>
    <row r="185" spans="1:13" s="3" customFormat="1">
      <c r="A185" s="8">
        <v>180</v>
      </c>
      <c r="B185" s="10" t="s">
        <v>5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10"/>
      <c r="L185" s="4"/>
      <c r="M185" s="4"/>
    </row>
    <row r="186" spans="1:13" s="3" customFormat="1" ht="40.5">
      <c r="A186" s="8">
        <v>181</v>
      </c>
      <c r="B186" s="12" t="s">
        <v>19</v>
      </c>
      <c r="C186" s="9">
        <f>D186+E186+F186+G186+H186+I186+J186</f>
        <v>159891.1</v>
      </c>
      <c r="D186" s="9">
        <f t="shared" ref="D186:J186" si="45">D188+D189+D190</f>
        <v>55571.5</v>
      </c>
      <c r="E186" s="9">
        <f t="shared" si="45"/>
        <v>34964.699999999997</v>
      </c>
      <c r="F186" s="9">
        <f t="shared" si="45"/>
        <v>23826.400000000001</v>
      </c>
      <c r="G186" s="9">
        <f t="shared" si="45"/>
        <v>18364.400000000001</v>
      </c>
      <c r="H186" s="9">
        <f t="shared" si="45"/>
        <v>20664.099999999999</v>
      </c>
      <c r="I186" s="9">
        <f t="shared" si="45"/>
        <v>3250</v>
      </c>
      <c r="J186" s="9">
        <f t="shared" si="45"/>
        <v>3250</v>
      </c>
      <c r="K186" s="48" t="s">
        <v>231</v>
      </c>
      <c r="L186" s="4"/>
      <c r="M186" s="4"/>
    </row>
    <row r="187" spans="1:13" s="3" customFormat="1">
      <c r="A187" s="8">
        <v>182</v>
      </c>
      <c r="B187" s="10" t="s">
        <v>2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10"/>
      <c r="L187" s="4"/>
      <c r="M187" s="4"/>
    </row>
    <row r="188" spans="1:13" s="3" customFormat="1">
      <c r="A188" s="8">
        <v>183</v>
      </c>
      <c r="B188" s="10" t="s">
        <v>3</v>
      </c>
      <c r="C188" s="7">
        <f t="shared" si="25"/>
        <v>0</v>
      </c>
      <c r="D188" s="7">
        <f t="shared" si="26"/>
        <v>0</v>
      </c>
      <c r="E188" s="7">
        <f t="shared" si="27"/>
        <v>0</v>
      </c>
      <c r="F188" s="7">
        <f t="shared" si="28"/>
        <v>0</v>
      </c>
      <c r="G188" s="7">
        <f t="shared" si="28"/>
        <v>0</v>
      </c>
      <c r="H188" s="7">
        <f t="shared" si="30"/>
        <v>0</v>
      </c>
      <c r="I188" s="7">
        <f t="shared" si="30"/>
        <v>0</v>
      </c>
      <c r="J188" s="7">
        <f t="shared" si="30"/>
        <v>0</v>
      </c>
      <c r="K188" s="10"/>
      <c r="L188" s="4"/>
      <c r="M188" s="4"/>
    </row>
    <row r="189" spans="1:13" s="3" customFormat="1">
      <c r="A189" s="8">
        <v>184</v>
      </c>
      <c r="B189" s="10" t="s">
        <v>4</v>
      </c>
      <c r="C189" s="7">
        <f t="shared" si="25"/>
        <v>159891.1</v>
      </c>
      <c r="D189" s="7">
        <f t="shared" ref="D189:J189" si="46">D194+D199+D204+D209+D214+D219+D224+D229+D234+D239</f>
        <v>55571.5</v>
      </c>
      <c r="E189" s="7">
        <f t="shared" si="46"/>
        <v>34964.699999999997</v>
      </c>
      <c r="F189" s="7">
        <f t="shared" si="46"/>
        <v>23826.400000000001</v>
      </c>
      <c r="G189" s="7">
        <f t="shared" si="46"/>
        <v>18364.400000000001</v>
      </c>
      <c r="H189" s="7">
        <f>H194+H199+H204+H209+H214+H219+H224+H229+H234+H239</f>
        <v>20664.099999999999</v>
      </c>
      <c r="I189" s="7">
        <f t="shared" si="46"/>
        <v>3250</v>
      </c>
      <c r="J189" s="7">
        <f t="shared" si="46"/>
        <v>3250</v>
      </c>
      <c r="K189" s="10"/>
      <c r="L189" s="4"/>
      <c r="M189" s="4"/>
    </row>
    <row r="190" spans="1:13" s="3" customFormat="1">
      <c r="A190" s="8">
        <v>185</v>
      </c>
      <c r="B190" s="10" t="s">
        <v>5</v>
      </c>
      <c r="C190" s="7">
        <f t="shared" si="25"/>
        <v>0</v>
      </c>
      <c r="D190" s="7">
        <f t="shared" si="26"/>
        <v>0</v>
      </c>
      <c r="E190" s="7">
        <f t="shared" si="27"/>
        <v>0</v>
      </c>
      <c r="F190" s="7">
        <f t="shared" si="28"/>
        <v>0</v>
      </c>
      <c r="G190" s="7">
        <f t="shared" si="28"/>
        <v>0</v>
      </c>
      <c r="H190" s="7">
        <f t="shared" si="30"/>
        <v>0</v>
      </c>
      <c r="I190" s="7">
        <f t="shared" si="30"/>
        <v>0</v>
      </c>
      <c r="J190" s="7">
        <f t="shared" si="30"/>
        <v>0</v>
      </c>
      <c r="K190" s="10"/>
      <c r="L190" s="4"/>
      <c r="M190" s="4"/>
    </row>
    <row r="191" spans="1:13" s="3" customFormat="1" ht="25.5">
      <c r="A191" s="8">
        <v>186</v>
      </c>
      <c r="B191" s="13" t="s">
        <v>200</v>
      </c>
      <c r="C191" s="7">
        <f>D191+E191+F191+G191+H191+I191+J191</f>
        <v>2600</v>
      </c>
      <c r="D191" s="7">
        <v>0</v>
      </c>
      <c r="E191" s="7">
        <f>E193+E194+E195</f>
        <v>0</v>
      </c>
      <c r="F191" s="7">
        <f>F193+F194+F195</f>
        <v>0</v>
      </c>
      <c r="G191" s="7">
        <f>G193+G194+G195</f>
        <v>800</v>
      </c>
      <c r="H191" s="7">
        <v>600</v>
      </c>
      <c r="I191" s="7">
        <v>600</v>
      </c>
      <c r="J191" s="7">
        <v>600</v>
      </c>
      <c r="K191" s="10"/>
      <c r="L191" s="4"/>
      <c r="M191" s="4"/>
    </row>
    <row r="192" spans="1:13" s="3" customFormat="1">
      <c r="A192" s="8">
        <v>187</v>
      </c>
      <c r="B192" s="13" t="s">
        <v>2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10"/>
      <c r="L192" s="4"/>
      <c r="M192" s="4"/>
    </row>
    <row r="193" spans="1:13" s="3" customFormat="1">
      <c r="A193" s="8">
        <v>188</v>
      </c>
      <c r="B193" s="10" t="s">
        <v>3</v>
      </c>
      <c r="C193" s="7">
        <f t="shared" si="25"/>
        <v>0</v>
      </c>
      <c r="D193" s="7">
        <f t="shared" si="26"/>
        <v>0</v>
      </c>
      <c r="E193" s="7">
        <f t="shared" si="27"/>
        <v>0</v>
      </c>
      <c r="F193" s="7">
        <f t="shared" si="28"/>
        <v>0</v>
      </c>
      <c r="G193" s="7">
        <f t="shared" si="28"/>
        <v>0</v>
      </c>
      <c r="H193" s="7">
        <f t="shared" si="30"/>
        <v>0</v>
      </c>
      <c r="I193" s="7">
        <f t="shared" si="30"/>
        <v>0</v>
      </c>
      <c r="J193" s="7">
        <f t="shared" si="30"/>
        <v>0</v>
      </c>
      <c r="K193" s="10"/>
      <c r="L193" s="4"/>
      <c r="M193" s="4"/>
    </row>
    <row r="194" spans="1:13" s="3" customFormat="1">
      <c r="A194" s="8">
        <v>189</v>
      </c>
      <c r="B194" s="10" t="s">
        <v>4</v>
      </c>
      <c r="C194" s="7">
        <f t="shared" si="25"/>
        <v>2600</v>
      </c>
      <c r="D194" s="7">
        <v>0</v>
      </c>
      <c r="E194" s="7">
        <v>0</v>
      </c>
      <c r="F194" s="7">
        <v>0</v>
      </c>
      <c r="G194" s="7">
        <v>800</v>
      </c>
      <c r="H194" s="7">
        <v>600</v>
      </c>
      <c r="I194" s="7">
        <v>600</v>
      </c>
      <c r="J194" s="7">
        <v>600</v>
      </c>
      <c r="K194" s="10"/>
      <c r="L194" s="4"/>
      <c r="M194" s="4"/>
    </row>
    <row r="195" spans="1:13" s="3" customFormat="1">
      <c r="A195" s="8">
        <v>190</v>
      </c>
      <c r="B195" s="10" t="s">
        <v>5</v>
      </c>
      <c r="C195" s="7">
        <f t="shared" si="25"/>
        <v>0</v>
      </c>
      <c r="D195" s="7">
        <f t="shared" si="26"/>
        <v>0</v>
      </c>
      <c r="E195" s="7">
        <f t="shared" si="27"/>
        <v>0</v>
      </c>
      <c r="F195" s="7">
        <f t="shared" si="28"/>
        <v>0</v>
      </c>
      <c r="G195" s="7">
        <f t="shared" si="28"/>
        <v>0</v>
      </c>
      <c r="H195" s="7">
        <f t="shared" si="30"/>
        <v>0</v>
      </c>
      <c r="I195" s="7">
        <f t="shared" si="30"/>
        <v>0</v>
      </c>
      <c r="J195" s="7">
        <f t="shared" si="30"/>
        <v>0</v>
      </c>
      <c r="K195" s="10"/>
      <c r="L195" s="4"/>
      <c r="M195" s="4"/>
    </row>
    <row r="196" spans="1:13" s="3" customFormat="1" ht="25.5">
      <c r="A196" s="8">
        <v>191</v>
      </c>
      <c r="B196" s="13" t="s">
        <v>308</v>
      </c>
      <c r="C196" s="7">
        <f>D196+E196+F196+G196+H196+I196+J196</f>
        <v>3500</v>
      </c>
      <c r="D196" s="7">
        <f>D198+D199+D200</f>
        <v>1100</v>
      </c>
      <c r="E196" s="7">
        <f>E198+E199+E200</f>
        <v>0</v>
      </c>
      <c r="F196" s="7">
        <f>F198+F199+F200</f>
        <v>0</v>
      </c>
      <c r="G196" s="7">
        <f>G198+G199+G200</f>
        <v>600</v>
      </c>
      <c r="H196" s="7">
        <v>600</v>
      </c>
      <c r="I196" s="7">
        <v>600</v>
      </c>
      <c r="J196" s="7">
        <v>600</v>
      </c>
      <c r="K196" s="10"/>
      <c r="L196" s="4"/>
      <c r="M196" s="4"/>
    </row>
    <row r="197" spans="1:13" s="3" customFormat="1">
      <c r="A197" s="8">
        <v>192</v>
      </c>
      <c r="B197" s="13" t="s">
        <v>2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10"/>
      <c r="L197" s="4"/>
      <c r="M197" s="4"/>
    </row>
    <row r="198" spans="1:13" s="3" customFormat="1">
      <c r="A198" s="8">
        <v>193</v>
      </c>
      <c r="B198" s="10" t="s">
        <v>3</v>
      </c>
      <c r="C198" s="7">
        <f t="shared" ref="C198:C261" si="47">D198+E198+F198+G198+H198+I198+J198</f>
        <v>0</v>
      </c>
      <c r="D198" s="7">
        <f t="shared" ref="D198:D261" si="48">E198+F198+G198+H198+I198+J198+K198</f>
        <v>0</v>
      </c>
      <c r="E198" s="7">
        <f t="shared" ref="E198:G261" si="49">F198+G198+H198+I198+J198+K198+L198</f>
        <v>0</v>
      </c>
      <c r="F198" s="7">
        <v>0</v>
      </c>
      <c r="G198" s="7">
        <v>0</v>
      </c>
      <c r="H198" s="7">
        <f t="shared" ref="H198:J261" si="50">I198+J198+K198+L198+M198+N198+O198</f>
        <v>0</v>
      </c>
      <c r="I198" s="7">
        <f t="shared" si="50"/>
        <v>0</v>
      </c>
      <c r="J198" s="7">
        <f t="shared" si="50"/>
        <v>0</v>
      </c>
      <c r="K198" s="10"/>
      <c r="L198" s="4"/>
      <c r="M198" s="4"/>
    </row>
    <row r="199" spans="1:13" s="3" customFormat="1">
      <c r="A199" s="8">
        <v>194</v>
      </c>
      <c r="B199" s="10" t="s">
        <v>4</v>
      </c>
      <c r="C199" s="7">
        <f t="shared" si="47"/>
        <v>3500</v>
      </c>
      <c r="D199" s="7">
        <f>1000+100</f>
        <v>1100</v>
      </c>
      <c r="E199" s="7">
        <v>0</v>
      </c>
      <c r="F199" s="7">
        <v>0</v>
      </c>
      <c r="G199" s="7">
        <v>600</v>
      </c>
      <c r="H199" s="7">
        <v>600</v>
      </c>
      <c r="I199" s="7">
        <v>600</v>
      </c>
      <c r="J199" s="7">
        <v>600</v>
      </c>
      <c r="K199" s="10"/>
      <c r="L199" s="4"/>
      <c r="M199" s="4"/>
    </row>
    <row r="200" spans="1:13" s="3" customFormat="1">
      <c r="A200" s="8">
        <v>195</v>
      </c>
      <c r="B200" s="10" t="s">
        <v>5</v>
      </c>
      <c r="C200" s="7">
        <f t="shared" si="47"/>
        <v>0</v>
      </c>
      <c r="D200" s="7">
        <f t="shared" si="48"/>
        <v>0</v>
      </c>
      <c r="E200" s="7">
        <f t="shared" si="49"/>
        <v>0</v>
      </c>
      <c r="F200" s="7">
        <f t="shared" ref="F200:G240" si="51">G200+H200+I200+J200+K200+L200+M200</f>
        <v>0</v>
      </c>
      <c r="G200" s="7">
        <f t="shared" si="51"/>
        <v>0</v>
      </c>
      <c r="H200" s="7">
        <f t="shared" si="50"/>
        <v>0</v>
      </c>
      <c r="I200" s="7">
        <f t="shared" si="50"/>
        <v>0</v>
      </c>
      <c r="J200" s="7">
        <f t="shared" si="50"/>
        <v>0</v>
      </c>
      <c r="K200" s="10"/>
      <c r="L200" s="4"/>
      <c r="M200" s="4"/>
    </row>
    <row r="201" spans="1:13" s="3" customFormat="1" ht="25.5">
      <c r="A201" s="8">
        <v>196</v>
      </c>
      <c r="B201" s="13" t="s">
        <v>274</v>
      </c>
      <c r="C201" s="7">
        <f>D201+E201+F201+G201+H201+I201+J201</f>
        <v>1550</v>
      </c>
      <c r="D201" s="7">
        <f>D203+D204+D205</f>
        <v>0</v>
      </c>
      <c r="E201" s="7">
        <f>E203+E204+E205</f>
        <v>0</v>
      </c>
      <c r="F201" s="7">
        <f>F203+F204+F205</f>
        <v>0</v>
      </c>
      <c r="G201" s="7">
        <f>G203+G204+G205</f>
        <v>350</v>
      </c>
      <c r="H201" s="7">
        <v>400</v>
      </c>
      <c r="I201" s="7">
        <v>400</v>
      </c>
      <c r="J201" s="7">
        <v>400</v>
      </c>
      <c r="K201" s="10"/>
      <c r="L201" s="4"/>
      <c r="M201" s="4"/>
    </row>
    <row r="202" spans="1:13" s="3" customFormat="1">
      <c r="A202" s="8">
        <v>197</v>
      </c>
      <c r="B202" s="13" t="s">
        <v>2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10"/>
      <c r="L202" s="4"/>
      <c r="M202" s="4"/>
    </row>
    <row r="203" spans="1:13" s="3" customFormat="1">
      <c r="A203" s="8">
        <v>198</v>
      </c>
      <c r="B203" s="10" t="s">
        <v>3</v>
      </c>
      <c r="C203" s="7">
        <f t="shared" si="47"/>
        <v>0</v>
      </c>
      <c r="D203" s="7">
        <f t="shared" si="48"/>
        <v>0</v>
      </c>
      <c r="E203" s="7">
        <f t="shared" si="49"/>
        <v>0</v>
      </c>
      <c r="F203" s="7">
        <f t="shared" si="51"/>
        <v>0</v>
      </c>
      <c r="G203" s="7">
        <f t="shared" si="51"/>
        <v>0</v>
      </c>
      <c r="H203" s="7">
        <f t="shared" si="50"/>
        <v>0</v>
      </c>
      <c r="I203" s="7">
        <f t="shared" si="50"/>
        <v>0</v>
      </c>
      <c r="J203" s="7">
        <f t="shared" si="50"/>
        <v>0</v>
      </c>
      <c r="K203" s="10"/>
      <c r="L203" s="4"/>
      <c r="M203" s="4"/>
    </row>
    <row r="204" spans="1:13" s="3" customFormat="1">
      <c r="A204" s="8">
        <v>199</v>
      </c>
      <c r="B204" s="10" t="s">
        <v>4</v>
      </c>
      <c r="C204" s="7">
        <f t="shared" si="47"/>
        <v>1550</v>
      </c>
      <c r="D204" s="7">
        <v>0</v>
      </c>
      <c r="E204" s="7">
        <v>0</v>
      </c>
      <c r="F204" s="7">
        <v>0</v>
      </c>
      <c r="G204" s="7">
        <v>350</v>
      </c>
      <c r="H204" s="7">
        <v>400</v>
      </c>
      <c r="I204" s="7">
        <v>400</v>
      </c>
      <c r="J204" s="7">
        <v>400</v>
      </c>
      <c r="K204" s="10"/>
      <c r="L204" s="4"/>
      <c r="M204" s="4"/>
    </row>
    <row r="205" spans="1:13" s="3" customFormat="1">
      <c r="A205" s="8">
        <v>200</v>
      </c>
      <c r="B205" s="10" t="s">
        <v>5</v>
      </c>
      <c r="C205" s="7">
        <f t="shared" si="47"/>
        <v>0</v>
      </c>
      <c r="D205" s="7">
        <f t="shared" si="48"/>
        <v>0</v>
      </c>
      <c r="E205" s="7">
        <f t="shared" si="49"/>
        <v>0</v>
      </c>
      <c r="F205" s="7">
        <f t="shared" si="51"/>
        <v>0</v>
      </c>
      <c r="G205" s="7">
        <f t="shared" si="51"/>
        <v>0</v>
      </c>
      <c r="H205" s="7">
        <f t="shared" si="50"/>
        <v>0</v>
      </c>
      <c r="I205" s="7">
        <f t="shared" si="50"/>
        <v>0</v>
      </c>
      <c r="J205" s="7">
        <f t="shared" si="50"/>
        <v>0</v>
      </c>
      <c r="K205" s="10"/>
      <c r="L205" s="4"/>
      <c r="M205" s="4"/>
    </row>
    <row r="206" spans="1:13" s="3" customFormat="1" ht="29.25" customHeight="1">
      <c r="A206" s="8">
        <v>201</v>
      </c>
      <c r="B206" s="13" t="s">
        <v>235</v>
      </c>
      <c r="C206" s="7">
        <f t="shared" si="47"/>
        <v>2400</v>
      </c>
      <c r="D206" s="7">
        <f>D209+D208+D210</f>
        <v>0</v>
      </c>
      <c r="E206" s="7">
        <f>E208+E209+E210</f>
        <v>0</v>
      </c>
      <c r="F206" s="7">
        <f>F208+F209+F210</f>
        <v>0</v>
      </c>
      <c r="G206" s="7">
        <f>G208+G209+G210</f>
        <v>600</v>
      </c>
      <c r="H206" s="7">
        <v>600</v>
      </c>
      <c r="I206" s="7">
        <v>600</v>
      </c>
      <c r="J206" s="7">
        <v>600</v>
      </c>
      <c r="K206" s="10"/>
      <c r="L206" s="4"/>
      <c r="M206" s="4"/>
    </row>
    <row r="207" spans="1:13" s="3" customFormat="1" ht="15" customHeight="1">
      <c r="A207" s="8">
        <v>202</v>
      </c>
      <c r="B207" s="13" t="s">
        <v>2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10"/>
      <c r="L207" s="4"/>
      <c r="M207" s="4"/>
    </row>
    <row r="208" spans="1:13" s="3" customFormat="1">
      <c r="A208" s="8">
        <v>203</v>
      </c>
      <c r="B208" s="10" t="s">
        <v>3</v>
      </c>
      <c r="C208" s="7">
        <f t="shared" si="47"/>
        <v>0</v>
      </c>
      <c r="D208" s="7">
        <f t="shared" si="48"/>
        <v>0</v>
      </c>
      <c r="E208" s="7">
        <f t="shared" si="49"/>
        <v>0</v>
      </c>
      <c r="F208" s="7">
        <f t="shared" si="51"/>
        <v>0</v>
      </c>
      <c r="G208" s="7">
        <f t="shared" si="51"/>
        <v>0</v>
      </c>
      <c r="H208" s="7">
        <f t="shared" si="50"/>
        <v>0</v>
      </c>
      <c r="I208" s="7">
        <f t="shared" si="50"/>
        <v>0</v>
      </c>
      <c r="J208" s="7">
        <f t="shared" si="50"/>
        <v>0</v>
      </c>
      <c r="K208" s="10"/>
      <c r="L208" s="4"/>
      <c r="M208" s="4"/>
    </row>
    <row r="209" spans="1:13" s="3" customFormat="1">
      <c r="A209" s="8">
        <v>204</v>
      </c>
      <c r="B209" s="10" t="s">
        <v>4</v>
      </c>
      <c r="C209" s="7">
        <f t="shared" si="47"/>
        <v>2400</v>
      </c>
      <c r="D209" s="7">
        <v>0</v>
      </c>
      <c r="E209" s="7">
        <v>0</v>
      </c>
      <c r="F209" s="7">
        <v>0</v>
      </c>
      <c r="G209" s="7">
        <v>600</v>
      </c>
      <c r="H209" s="7">
        <v>600</v>
      </c>
      <c r="I209" s="7">
        <v>600</v>
      </c>
      <c r="J209" s="7">
        <v>600</v>
      </c>
      <c r="K209" s="10"/>
      <c r="L209" s="4"/>
      <c r="M209" s="4"/>
    </row>
    <row r="210" spans="1:13" s="3" customFormat="1">
      <c r="A210" s="8">
        <v>205</v>
      </c>
      <c r="B210" s="10" t="s">
        <v>5</v>
      </c>
      <c r="C210" s="7">
        <f t="shared" si="47"/>
        <v>0</v>
      </c>
      <c r="D210" s="7">
        <f t="shared" si="48"/>
        <v>0</v>
      </c>
      <c r="E210" s="7">
        <f t="shared" si="49"/>
        <v>0</v>
      </c>
      <c r="F210" s="7">
        <f t="shared" si="51"/>
        <v>0</v>
      </c>
      <c r="G210" s="7">
        <f t="shared" si="51"/>
        <v>0</v>
      </c>
      <c r="H210" s="7">
        <f t="shared" si="50"/>
        <v>0</v>
      </c>
      <c r="I210" s="7">
        <f t="shared" si="50"/>
        <v>0</v>
      </c>
      <c r="J210" s="7">
        <f t="shared" si="50"/>
        <v>0</v>
      </c>
      <c r="K210" s="10"/>
      <c r="L210" s="4"/>
      <c r="M210" s="4"/>
    </row>
    <row r="211" spans="1:13" s="3" customFormat="1" ht="25.5">
      <c r="A211" s="8">
        <v>206</v>
      </c>
      <c r="B211" s="13" t="s">
        <v>201</v>
      </c>
      <c r="C211" s="7">
        <f t="shared" si="47"/>
        <v>900</v>
      </c>
      <c r="D211" s="7">
        <v>0</v>
      </c>
      <c r="E211" s="7">
        <v>0</v>
      </c>
      <c r="F211" s="7">
        <v>0</v>
      </c>
      <c r="G211" s="7">
        <v>0</v>
      </c>
      <c r="H211" s="7">
        <f>H213+H214+H215</f>
        <v>300</v>
      </c>
      <c r="I211" s="7">
        <f>I213+I214+I215</f>
        <v>300</v>
      </c>
      <c r="J211" s="7">
        <f>J213+J214+J215</f>
        <v>300</v>
      </c>
      <c r="K211" s="10"/>
      <c r="L211" s="4"/>
      <c r="M211" s="4"/>
    </row>
    <row r="212" spans="1:13" s="3" customFormat="1">
      <c r="A212" s="8">
        <v>207</v>
      </c>
      <c r="B212" s="13" t="s">
        <v>2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10"/>
      <c r="L212" s="4"/>
      <c r="M212" s="4"/>
    </row>
    <row r="213" spans="1:13" s="3" customFormat="1">
      <c r="A213" s="8">
        <v>208</v>
      </c>
      <c r="B213" s="10" t="s">
        <v>3</v>
      </c>
      <c r="C213" s="7">
        <f t="shared" si="47"/>
        <v>0</v>
      </c>
      <c r="D213" s="7">
        <f t="shared" si="48"/>
        <v>0</v>
      </c>
      <c r="E213" s="7">
        <f t="shared" si="49"/>
        <v>0</v>
      </c>
      <c r="F213" s="7">
        <f t="shared" si="51"/>
        <v>0</v>
      </c>
      <c r="G213" s="7">
        <f t="shared" si="51"/>
        <v>0</v>
      </c>
      <c r="H213" s="7">
        <f t="shared" si="50"/>
        <v>0</v>
      </c>
      <c r="I213" s="7">
        <f t="shared" si="50"/>
        <v>0</v>
      </c>
      <c r="J213" s="7">
        <f t="shared" si="50"/>
        <v>0</v>
      </c>
      <c r="K213" s="10"/>
      <c r="L213" s="4"/>
      <c r="M213" s="4"/>
    </row>
    <row r="214" spans="1:13" s="3" customFormat="1">
      <c r="A214" s="8">
        <v>209</v>
      </c>
      <c r="B214" s="10" t="s">
        <v>4</v>
      </c>
      <c r="C214" s="7">
        <f t="shared" si="47"/>
        <v>900</v>
      </c>
      <c r="D214" s="7">
        <v>0</v>
      </c>
      <c r="E214" s="7">
        <v>0</v>
      </c>
      <c r="F214" s="7">
        <v>0</v>
      </c>
      <c r="G214" s="7">
        <v>0</v>
      </c>
      <c r="H214" s="7">
        <v>300</v>
      </c>
      <c r="I214" s="7">
        <v>300</v>
      </c>
      <c r="J214" s="7">
        <v>300</v>
      </c>
      <c r="K214" s="10"/>
      <c r="L214" s="4"/>
      <c r="M214" s="4"/>
    </row>
    <row r="215" spans="1:13" s="3" customFormat="1">
      <c r="A215" s="8">
        <v>210</v>
      </c>
      <c r="B215" s="10" t="s">
        <v>5</v>
      </c>
      <c r="C215" s="7">
        <f t="shared" si="47"/>
        <v>0</v>
      </c>
      <c r="D215" s="7">
        <f t="shared" si="48"/>
        <v>0</v>
      </c>
      <c r="E215" s="7">
        <f t="shared" si="49"/>
        <v>0</v>
      </c>
      <c r="F215" s="7">
        <f t="shared" si="51"/>
        <v>0</v>
      </c>
      <c r="G215" s="7">
        <f t="shared" si="51"/>
        <v>0</v>
      </c>
      <c r="H215" s="7">
        <f t="shared" si="50"/>
        <v>0</v>
      </c>
      <c r="I215" s="7">
        <f t="shared" si="50"/>
        <v>0</v>
      </c>
      <c r="J215" s="7">
        <f t="shared" si="50"/>
        <v>0</v>
      </c>
      <c r="K215" s="10"/>
      <c r="L215" s="4"/>
      <c r="M215" s="4"/>
    </row>
    <row r="216" spans="1:13" s="3" customFormat="1" ht="30.75" customHeight="1">
      <c r="A216" s="8">
        <v>211</v>
      </c>
      <c r="B216" s="13" t="s">
        <v>269</v>
      </c>
      <c r="C216" s="7">
        <f t="shared" si="47"/>
        <v>1200</v>
      </c>
      <c r="D216" s="7">
        <v>0</v>
      </c>
      <c r="E216" s="7">
        <v>0</v>
      </c>
      <c r="F216" s="7">
        <v>0</v>
      </c>
      <c r="G216" s="7">
        <v>0</v>
      </c>
      <c r="H216" s="7">
        <f>H218+H219+H220</f>
        <v>400</v>
      </c>
      <c r="I216" s="7">
        <f>I218+I219+I220</f>
        <v>400</v>
      </c>
      <c r="J216" s="7">
        <f>J218+J219+J220</f>
        <v>400</v>
      </c>
      <c r="K216" s="10"/>
      <c r="L216" s="4"/>
      <c r="M216" s="4"/>
    </row>
    <row r="217" spans="1:13" s="3" customFormat="1">
      <c r="A217" s="8">
        <v>212</v>
      </c>
      <c r="B217" s="13" t="s">
        <v>2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10"/>
      <c r="L217" s="4"/>
      <c r="M217" s="4"/>
    </row>
    <row r="218" spans="1:13" s="3" customFormat="1">
      <c r="A218" s="8">
        <v>213</v>
      </c>
      <c r="B218" s="10" t="s">
        <v>3</v>
      </c>
      <c r="C218" s="7">
        <f t="shared" si="47"/>
        <v>0</v>
      </c>
      <c r="D218" s="7">
        <f t="shared" si="48"/>
        <v>0</v>
      </c>
      <c r="E218" s="7">
        <f t="shared" si="49"/>
        <v>0</v>
      </c>
      <c r="F218" s="7">
        <f t="shared" si="51"/>
        <v>0</v>
      </c>
      <c r="G218" s="7">
        <f t="shared" si="51"/>
        <v>0</v>
      </c>
      <c r="H218" s="7">
        <f t="shared" si="50"/>
        <v>0</v>
      </c>
      <c r="I218" s="7">
        <f t="shared" si="50"/>
        <v>0</v>
      </c>
      <c r="J218" s="7">
        <f t="shared" si="50"/>
        <v>0</v>
      </c>
      <c r="K218" s="10"/>
      <c r="L218" s="4"/>
      <c r="M218" s="4"/>
    </row>
    <row r="219" spans="1:13" s="3" customFormat="1">
      <c r="A219" s="8">
        <v>214</v>
      </c>
      <c r="B219" s="10" t="s">
        <v>4</v>
      </c>
      <c r="C219" s="7">
        <f t="shared" si="47"/>
        <v>1200</v>
      </c>
      <c r="D219" s="7">
        <v>0</v>
      </c>
      <c r="E219" s="7">
        <v>0</v>
      </c>
      <c r="F219" s="7">
        <v>0</v>
      </c>
      <c r="G219" s="7">
        <v>0</v>
      </c>
      <c r="H219" s="7">
        <v>400</v>
      </c>
      <c r="I219" s="7">
        <v>400</v>
      </c>
      <c r="J219" s="7">
        <v>400</v>
      </c>
      <c r="K219" s="10"/>
      <c r="L219" s="4"/>
      <c r="M219" s="4"/>
    </row>
    <row r="220" spans="1:13" s="3" customFormat="1">
      <c r="A220" s="8">
        <v>215</v>
      </c>
      <c r="B220" s="10" t="s">
        <v>5</v>
      </c>
      <c r="C220" s="7">
        <f t="shared" si="47"/>
        <v>0</v>
      </c>
      <c r="D220" s="7">
        <f t="shared" si="48"/>
        <v>0</v>
      </c>
      <c r="E220" s="7">
        <f t="shared" si="49"/>
        <v>0</v>
      </c>
      <c r="F220" s="7">
        <f t="shared" si="51"/>
        <v>0</v>
      </c>
      <c r="G220" s="7">
        <f t="shared" si="51"/>
        <v>0</v>
      </c>
      <c r="H220" s="7">
        <f t="shared" si="50"/>
        <v>0</v>
      </c>
      <c r="I220" s="7">
        <f t="shared" si="50"/>
        <v>0</v>
      </c>
      <c r="J220" s="7">
        <f t="shared" si="50"/>
        <v>0</v>
      </c>
      <c r="K220" s="10"/>
      <c r="L220" s="4"/>
      <c r="M220" s="4"/>
    </row>
    <row r="221" spans="1:13" s="3" customFormat="1" ht="15.75" customHeight="1">
      <c r="A221" s="8">
        <v>216</v>
      </c>
      <c r="B221" s="13" t="s">
        <v>202</v>
      </c>
      <c r="C221" s="7">
        <f t="shared" si="47"/>
        <v>1050</v>
      </c>
      <c r="D221" s="7">
        <v>0</v>
      </c>
      <c r="E221" s="7">
        <v>0</v>
      </c>
      <c r="F221" s="7">
        <v>0</v>
      </c>
      <c r="G221" s="7">
        <v>0</v>
      </c>
      <c r="H221" s="7">
        <f>H223+H224+H225</f>
        <v>350</v>
      </c>
      <c r="I221" s="7">
        <f>I223+I224+I225</f>
        <v>350</v>
      </c>
      <c r="J221" s="7">
        <f>J223+J224+J225</f>
        <v>350</v>
      </c>
      <c r="K221" s="10"/>
      <c r="L221" s="4"/>
      <c r="M221" s="4"/>
    </row>
    <row r="222" spans="1:13" s="3" customFormat="1" ht="15.75" customHeight="1">
      <c r="A222" s="8">
        <v>217</v>
      </c>
      <c r="B222" s="13" t="s">
        <v>2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10"/>
      <c r="L222" s="4"/>
      <c r="M222" s="4"/>
    </row>
    <row r="223" spans="1:13" s="3" customFormat="1">
      <c r="A223" s="8">
        <v>218</v>
      </c>
      <c r="B223" s="10" t="s">
        <v>3</v>
      </c>
      <c r="C223" s="7">
        <f t="shared" si="47"/>
        <v>0</v>
      </c>
      <c r="D223" s="7">
        <f t="shared" si="48"/>
        <v>0</v>
      </c>
      <c r="E223" s="7">
        <f t="shared" si="49"/>
        <v>0</v>
      </c>
      <c r="F223" s="7">
        <f t="shared" si="51"/>
        <v>0</v>
      </c>
      <c r="G223" s="7">
        <f t="shared" si="51"/>
        <v>0</v>
      </c>
      <c r="H223" s="7">
        <f t="shared" si="50"/>
        <v>0</v>
      </c>
      <c r="I223" s="7">
        <f t="shared" si="50"/>
        <v>0</v>
      </c>
      <c r="J223" s="7">
        <f t="shared" si="50"/>
        <v>0</v>
      </c>
      <c r="K223" s="10"/>
      <c r="L223" s="4"/>
      <c r="M223" s="4"/>
    </row>
    <row r="224" spans="1:13" s="3" customFormat="1">
      <c r="A224" s="8">
        <v>219</v>
      </c>
      <c r="B224" s="10" t="s">
        <v>4</v>
      </c>
      <c r="C224" s="7">
        <f t="shared" si="47"/>
        <v>1050</v>
      </c>
      <c r="D224" s="7">
        <v>0</v>
      </c>
      <c r="E224" s="7">
        <v>0</v>
      </c>
      <c r="F224" s="7">
        <v>0</v>
      </c>
      <c r="G224" s="7">
        <v>0</v>
      </c>
      <c r="H224" s="7">
        <v>350</v>
      </c>
      <c r="I224" s="7">
        <v>350</v>
      </c>
      <c r="J224" s="7">
        <v>350</v>
      </c>
      <c r="K224" s="10"/>
      <c r="L224" s="4"/>
      <c r="M224" s="4"/>
    </row>
    <row r="225" spans="1:13" s="3" customFormat="1">
      <c r="A225" s="8">
        <v>220</v>
      </c>
      <c r="B225" s="10" t="s">
        <v>5</v>
      </c>
      <c r="C225" s="7">
        <f t="shared" si="47"/>
        <v>0</v>
      </c>
      <c r="D225" s="7">
        <f t="shared" si="48"/>
        <v>0</v>
      </c>
      <c r="E225" s="7">
        <f t="shared" si="49"/>
        <v>0</v>
      </c>
      <c r="F225" s="7">
        <f t="shared" si="51"/>
        <v>0</v>
      </c>
      <c r="G225" s="7">
        <f t="shared" si="51"/>
        <v>0</v>
      </c>
      <c r="H225" s="7">
        <f t="shared" si="50"/>
        <v>0</v>
      </c>
      <c r="I225" s="7">
        <f t="shared" si="50"/>
        <v>0</v>
      </c>
      <c r="J225" s="7">
        <f t="shared" si="50"/>
        <v>0</v>
      </c>
      <c r="K225" s="10"/>
      <c r="L225" s="4"/>
      <c r="M225" s="4"/>
    </row>
    <row r="226" spans="1:13" s="3" customFormat="1" ht="25.5">
      <c r="A226" s="8">
        <v>221</v>
      </c>
      <c r="B226" s="13" t="s">
        <v>221</v>
      </c>
      <c r="C226" s="7">
        <f t="shared" si="47"/>
        <v>0</v>
      </c>
      <c r="D226" s="7">
        <f>D228+D229+D230</f>
        <v>0</v>
      </c>
      <c r="E226" s="7">
        <f t="shared" si="49"/>
        <v>0</v>
      </c>
      <c r="F226" s="7">
        <f t="shared" si="51"/>
        <v>0</v>
      </c>
      <c r="G226" s="7">
        <f t="shared" si="51"/>
        <v>0</v>
      </c>
      <c r="H226" s="7">
        <f t="shared" si="50"/>
        <v>0</v>
      </c>
      <c r="I226" s="7">
        <f t="shared" si="50"/>
        <v>0</v>
      </c>
      <c r="J226" s="7">
        <f t="shared" si="50"/>
        <v>0</v>
      </c>
      <c r="K226" s="10"/>
      <c r="L226" s="4"/>
      <c r="M226" s="4"/>
    </row>
    <row r="227" spans="1:13" s="3" customFormat="1">
      <c r="A227" s="8">
        <v>222</v>
      </c>
      <c r="B227" s="13" t="s">
        <v>2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10"/>
      <c r="L227" s="4"/>
      <c r="M227" s="4"/>
    </row>
    <row r="228" spans="1:13" s="3" customFormat="1">
      <c r="A228" s="8">
        <v>223</v>
      </c>
      <c r="B228" s="10" t="s">
        <v>3</v>
      </c>
      <c r="C228" s="7">
        <f t="shared" si="47"/>
        <v>0</v>
      </c>
      <c r="D228" s="7">
        <f t="shared" si="48"/>
        <v>0</v>
      </c>
      <c r="E228" s="7">
        <f t="shared" si="49"/>
        <v>0</v>
      </c>
      <c r="F228" s="7">
        <f t="shared" si="51"/>
        <v>0</v>
      </c>
      <c r="G228" s="7">
        <f t="shared" si="51"/>
        <v>0</v>
      </c>
      <c r="H228" s="7">
        <f t="shared" si="50"/>
        <v>0</v>
      </c>
      <c r="I228" s="7">
        <f t="shared" si="50"/>
        <v>0</v>
      </c>
      <c r="J228" s="7">
        <f t="shared" si="50"/>
        <v>0</v>
      </c>
      <c r="K228" s="10"/>
      <c r="L228" s="4"/>
      <c r="M228" s="4"/>
    </row>
    <row r="229" spans="1:13" s="3" customFormat="1">
      <c r="A229" s="8">
        <v>224</v>
      </c>
      <c r="B229" s="10" t="s">
        <v>4</v>
      </c>
      <c r="C229" s="7">
        <f t="shared" si="47"/>
        <v>0</v>
      </c>
      <c r="D229" s="7">
        <v>0</v>
      </c>
      <c r="E229" s="7">
        <f t="shared" si="49"/>
        <v>0</v>
      </c>
      <c r="F229" s="7">
        <f t="shared" si="51"/>
        <v>0</v>
      </c>
      <c r="G229" s="7">
        <f t="shared" si="51"/>
        <v>0</v>
      </c>
      <c r="H229" s="7">
        <f t="shared" si="50"/>
        <v>0</v>
      </c>
      <c r="I229" s="7">
        <f t="shared" si="50"/>
        <v>0</v>
      </c>
      <c r="J229" s="7">
        <f t="shared" si="50"/>
        <v>0</v>
      </c>
      <c r="K229" s="10"/>
      <c r="L229" s="4"/>
      <c r="M229" s="4"/>
    </row>
    <row r="230" spans="1:13" s="3" customFormat="1">
      <c r="A230" s="8">
        <v>225</v>
      </c>
      <c r="B230" s="10" t="s">
        <v>5</v>
      </c>
      <c r="C230" s="7">
        <f t="shared" si="47"/>
        <v>0</v>
      </c>
      <c r="D230" s="7">
        <f t="shared" si="48"/>
        <v>0</v>
      </c>
      <c r="E230" s="7">
        <f t="shared" si="49"/>
        <v>0</v>
      </c>
      <c r="F230" s="7">
        <f t="shared" si="51"/>
        <v>0</v>
      </c>
      <c r="G230" s="7">
        <f t="shared" si="51"/>
        <v>0</v>
      </c>
      <c r="H230" s="7">
        <f t="shared" si="50"/>
        <v>0</v>
      </c>
      <c r="I230" s="7">
        <f t="shared" si="50"/>
        <v>0</v>
      </c>
      <c r="J230" s="7">
        <f t="shared" si="50"/>
        <v>0</v>
      </c>
      <c r="K230" s="10"/>
      <c r="L230" s="4"/>
      <c r="M230" s="4"/>
    </row>
    <row r="231" spans="1:13" s="3" customFormat="1" ht="25.5">
      <c r="A231" s="8">
        <v>226</v>
      </c>
      <c r="B231" s="13" t="s">
        <v>222</v>
      </c>
      <c r="C231" s="7">
        <f t="shared" si="47"/>
        <v>0</v>
      </c>
      <c r="D231" s="7">
        <f>D233+D234+D235</f>
        <v>0</v>
      </c>
      <c r="E231" s="7">
        <f t="shared" si="49"/>
        <v>0</v>
      </c>
      <c r="F231" s="7">
        <f t="shared" si="51"/>
        <v>0</v>
      </c>
      <c r="G231" s="7">
        <f t="shared" si="51"/>
        <v>0</v>
      </c>
      <c r="H231" s="7">
        <f t="shared" si="50"/>
        <v>0</v>
      </c>
      <c r="I231" s="7">
        <f t="shared" si="50"/>
        <v>0</v>
      </c>
      <c r="J231" s="7">
        <f t="shared" si="50"/>
        <v>0</v>
      </c>
      <c r="K231" s="10"/>
      <c r="L231" s="4"/>
      <c r="M231" s="4"/>
    </row>
    <row r="232" spans="1:13" s="3" customFormat="1">
      <c r="A232" s="8">
        <v>227</v>
      </c>
      <c r="B232" s="13" t="s">
        <v>2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10"/>
      <c r="L232" s="4"/>
      <c r="M232" s="4"/>
    </row>
    <row r="233" spans="1:13" s="3" customFormat="1">
      <c r="A233" s="8">
        <v>228</v>
      </c>
      <c r="B233" s="10" t="s">
        <v>3</v>
      </c>
      <c r="C233" s="7">
        <f t="shared" si="47"/>
        <v>0</v>
      </c>
      <c r="D233" s="7">
        <f t="shared" si="48"/>
        <v>0</v>
      </c>
      <c r="E233" s="7">
        <f t="shared" si="49"/>
        <v>0</v>
      </c>
      <c r="F233" s="7">
        <f t="shared" si="51"/>
        <v>0</v>
      </c>
      <c r="G233" s="7">
        <f t="shared" si="51"/>
        <v>0</v>
      </c>
      <c r="H233" s="7">
        <f t="shared" si="50"/>
        <v>0</v>
      </c>
      <c r="I233" s="7">
        <f t="shared" si="50"/>
        <v>0</v>
      </c>
      <c r="J233" s="7">
        <f t="shared" si="50"/>
        <v>0</v>
      </c>
      <c r="K233" s="10"/>
      <c r="L233" s="4"/>
      <c r="M233" s="4"/>
    </row>
    <row r="234" spans="1:13" s="3" customFormat="1">
      <c r="A234" s="8">
        <v>229</v>
      </c>
      <c r="B234" s="10" t="s">
        <v>4</v>
      </c>
      <c r="C234" s="7">
        <f t="shared" si="47"/>
        <v>0</v>
      </c>
      <c r="D234" s="7">
        <v>0</v>
      </c>
      <c r="E234" s="7">
        <f t="shared" si="49"/>
        <v>0</v>
      </c>
      <c r="F234" s="7">
        <f t="shared" si="51"/>
        <v>0</v>
      </c>
      <c r="G234" s="7">
        <f t="shared" si="51"/>
        <v>0</v>
      </c>
      <c r="H234" s="7">
        <f t="shared" si="50"/>
        <v>0</v>
      </c>
      <c r="I234" s="7">
        <f t="shared" si="50"/>
        <v>0</v>
      </c>
      <c r="J234" s="7">
        <f t="shared" si="50"/>
        <v>0</v>
      </c>
      <c r="K234" s="10"/>
      <c r="L234" s="4"/>
      <c r="M234" s="4"/>
    </row>
    <row r="235" spans="1:13" s="3" customFormat="1">
      <c r="A235" s="8">
        <v>230</v>
      </c>
      <c r="B235" s="10" t="s">
        <v>5</v>
      </c>
      <c r="C235" s="7">
        <f t="shared" si="47"/>
        <v>0</v>
      </c>
      <c r="D235" s="7">
        <f t="shared" si="48"/>
        <v>0</v>
      </c>
      <c r="E235" s="7">
        <f t="shared" si="49"/>
        <v>0</v>
      </c>
      <c r="F235" s="7">
        <f t="shared" si="51"/>
        <v>0</v>
      </c>
      <c r="G235" s="7">
        <f t="shared" si="51"/>
        <v>0</v>
      </c>
      <c r="H235" s="7">
        <f t="shared" si="50"/>
        <v>0</v>
      </c>
      <c r="I235" s="7">
        <f t="shared" si="50"/>
        <v>0</v>
      </c>
      <c r="J235" s="7">
        <f t="shared" si="50"/>
        <v>0</v>
      </c>
      <c r="K235" s="10"/>
      <c r="L235" s="4"/>
      <c r="M235" s="4"/>
    </row>
    <row r="236" spans="1:13" s="3" customFormat="1" ht="25.5">
      <c r="A236" s="8">
        <v>231</v>
      </c>
      <c r="B236" s="13" t="s">
        <v>304</v>
      </c>
      <c r="C236" s="7">
        <f t="shared" si="47"/>
        <v>146691.1</v>
      </c>
      <c r="D236" s="7">
        <f>D238+D239+D240</f>
        <v>54471.5</v>
      </c>
      <c r="E236" s="7">
        <f>E238+E239+E240</f>
        <v>34964.699999999997</v>
      </c>
      <c r="F236" s="7">
        <f>F238+F239+F240</f>
        <v>23826.400000000001</v>
      </c>
      <c r="G236" s="7">
        <f>G237+G238+G239+G240</f>
        <v>16014.4</v>
      </c>
      <c r="H236" s="7">
        <f>H237+H238+H239+H240</f>
        <v>17414.099999999999</v>
      </c>
      <c r="I236" s="7">
        <f>I237+I238+I239+I240</f>
        <v>0</v>
      </c>
      <c r="J236" s="7">
        <f>J237+J238+J239+J240</f>
        <v>0</v>
      </c>
      <c r="K236" s="10"/>
      <c r="L236" s="4"/>
      <c r="M236" s="4"/>
    </row>
    <row r="237" spans="1:13" s="3" customFormat="1">
      <c r="A237" s="8">
        <v>232</v>
      </c>
      <c r="B237" s="13" t="s">
        <v>2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10"/>
      <c r="L237" s="4"/>
      <c r="M237" s="4"/>
    </row>
    <row r="238" spans="1:13" s="3" customFormat="1">
      <c r="A238" s="8">
        <v>233</v>
      </c>
      <c r="B238" s="10" t="s">
        <v>3</v>
      </c>
      <c r="C238" s="7">
        <f t="shared" si="47"/>
        <v>0</v>
      </c>
      <c r="D238" s="7">
        <f t="shared" si="48"/>
        <v>0</v>
      </c>
      <c r="E238" s="7">
        <f t="shared" si="49"/>
        <v>0</v>
      </c>
      <c r="F238" s="7">
        <f t="shared" si="51"/>
        <v>0</v>
      </c>
      <c r="G238" s="7">
        <f t="shared" si="51"/>
        <v>0</v>
      </c>
      <c r="H238" s="7">
        <f t="shared" si="50"/>
        <v>0</v>
      </c>
      <c r="I238" s="7">
        <f t="shared" si="50"/>
        <v>0</v>
      </c>
      <c r="J238" s="7">
        <f t="shared" si="50"/>
        <v>0</v>
      </c>
      <c r="K238" s="10"/>
      <c r="L238" s="4"/>
      <c r="M238" s="4"/>
    </row>
    <row r="239" spans="1:13" s="3" customFormat="1">
      <c r="A239" s="8">
        <v>234</v>
      </c>
      <c r="B239" s="10" t="s">
        <v>4</v>
      </c>
      <c r="C239" s="7">
        <f t="shared" si="47"/>
        <v>146691.1</v>
      </c>
      <c r="D239" s="7">
        <f>26676.5+27795</f>
        <v>54471.5</v>
      </c>
      <c r="E239" s="7">
        <f>16014.4+18950.3</f>
        <v>34964.699999999997</v>
      </c>
      <c r="F239" s="7">
        <f>16014.4+7812</f>
        <v>23826.400000000001</v>
      </c>
      <c r="G239" s="7">
        <f>16014.4</f>
        <v>16014.4</v>
      </c>
      <c r="H239" s="7">
        <v>17414.099999999999</v>
      </c>
      <c r="I239" s="7">
        <v>0</v>
      </c>
      <c r="J239" s="7">
        <f t="shared" si="50"/>
        <v>0</v>
      </c>
      <c r="K239" s="10"/>
      <c r="L239" s="4"/>
      <c r="M239" s="4"/>
    </row>
    <row r="240" spans="1:13" s="3" customFormat="1">
      <c r="A240" s="8">
        <v>235</v>
      </c>
      <c r="B240" s="10" t="s">
        <v>23</v>
      </c>
      <c r="C240" s="7">
        <f t="shared" si="47"/>
        <v>0</v>
      </c>
      <c r="D240" s="7">
        <f t="shared" si="48"/>
        <v>0</v>
      </c>
      <c r="E240" s="7">
        <f t="shared" si="49"/>
        <v>0</v>
      </c>
      <c r="F240" s="7">
        <f t="shared" si="51"/>
        <v>0</v>
      </c>
      <c r="G240" s="7">
        <f t="shared" si="51"/>
        <v>0</v>
      </c>
      <c r="H240" s="7">
        <f t="shared" si="50"/>
        <v>0</v>
      </c>
      <c r="I240" s="7">
        <f t="shared" si="50"/>
        <v>0</v>
      </c>
      <c r="J240" s="7">
        <f t="shared" si="50"/>
        <v>0</v>
      </c>
      <c r="K240" s="10"/>
      <c r="L240" s="4"/>
      <c r="M240" s="4"/>
    </row>
    <row r="241" spans="1:11" ht="40.5">
      <c r="A241" s="8">
        <v>236</v>
      </c>
      <c r="B241" s="12" t="s">
        <v>223</v>
      </c>
      <c r="C241" s="9">
        <f t="shared" si="47"/>
        <v>666.80000000000007</v>
      </c>
      <c r="D241" s="9">
        <f>D243+D244+D245</f>
        <v>150</v>
      </c>
      <c r="E241" s="9">
        <f>E243+E244+E245</f>
        <v>100</v>
      </c>
      <c r="F241" s="9">
        <f>F243+F244+F245</f>
        <v>100</v>
      </c>
      <c r="G241" s="9">
        <f>G243+G244+G245</f>
        <v>300</v>
      </c>
      <c r="H241" s="9">
        <f t="shared" si="50"/>
        <v>11.2</v>
      </c>
      <c r="I241" s="9">
        <f t="shared" ref="I241:I261" si="52">J241+K241+L241+M241+N241+O241+P241</f>
        <v>5.6</v>
      </c>
      <c r="J241" s="9">
        <v>0</v>
      </c>
      <c r="K241" s="10">
        <v>5.6</v>
      </c>
    </row>
    <row r="242" spans="1:11">
      <c r="A242" s="8">
        <v>237</v>
      </c>
      <c r="B242" s="10" t="s">
        <v>2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10"/>
    </row>
    <row r="243" spans="1:11">
      <c r="A243" s="8">
        <v>238</v>
      </c>
      <c r="B243" s="10" t="s">
        <v>3</v>
      </c>
      <c r="C243" s="7">
        <f t="shared" si="47"/>
        <v>0</v>
      </c>
      <c r="D243" s="7">
        <f t="shared" si="48"/>
        <v>0</v>
      </c>
      <c r="E243" s="7">
        <f t="shared" si="49"/>
        <v>0</v>
      </c>
      <c r="F243" s="7">
        <f t="shared" si="49"/>
        <v>0</v>
      </c>
      <c r="G243" s="7">
        <f t="shared" si="49"/>
        <v>0</v>
      </c>
      <c r="H243" s="7">
        <f t="shared" si="50"/>
        <v>0</v>
      </c>
      <c r="I243" s="7">
        <f t="shared" si="52"/>
        <v>0</v>
      </c>
      <c r="J243" s="7">
        <f t="shared" ref="J243:J261" si="53">K243+L243+M243+N243+O243+P243+Q243</f>
        <v>0</v>
      </c>
      <c r="K243" s="10"/>
    </row>
    <row r="244" spans="1:11">
      <c r="A244" s="8">
        <v>239</v>
      </c>
      <c r="B244" s="10" t="s">
        <v>4</v>
      </c>
      <c r="C244" s="7">
        <f t="shared" si="47"/>
        <v>650</v>
      </c>
      <c r="D244" s="7">
        <f>D250+D255+D260+D265</f>
        <v>150</v>
      </c>
      <c r="E244" s="7">
        <f>E250+E255+E260+E265</f>
        <v>100</v>
      </c>
      <c r="F244" s="7">
        <f>F250+F255+F260+F265</f>
        <v>100</v>
      </c>
      <c r="G244" s="7">
        <f>G250+G255+G265</f>
        <v>300</v>
      </c>
      <c r="H244" s="7">
        <f t="shared" si="50"/>
        <v>0</v>
      </c>
      <c r="I244" s="7">
        <f t="shared" si="52"/>
        <v>0</v>
      </c>
      <c r="J244" s="7">
        <f t="shared" si="53"/>
        <v>0</v>
      </c>
      <c r="K244" s="10"/>
    </row>
    <row r="245" spans="1:11">
      <c r="A245" s="8">
        <v>240</v>
      </c>
      <c r="B245" s="10" t="s">
        <v>5</v>
      </c>
      <c r="C245" s="7">
        <f t="shared" si="47"/>
        <v>0</v>
      </c>
      <c r="D245" s="7">
        <f t="shared" si="48"/>
        <v>0</v>
      </c>
      <c r="E245" s="7">
        <f t="shared" si="49"/>
        <v>0</v>
      </c>
      <c r="F245" s="7">
        <f t="shared" si="49"/>
        <v>0</v>
      </c>
      <c r="G245" s="7">
        <f t="shared" si="49"/>
        <v>0</v>
      </c>
      <c r="H245" s="7">
        <f t="shared" si="50"/>
        <v>0</v>
      </c>
      <c r="I245" s="7">
        <f t="shared" si="52"/>
        <v>0</v>
      </c>
      <c r="J245" s="7">
        <f t="shared" si="53"/>
        <v>0</v>
      </c>
      <c r="K245" s="10"/>
    </row>
    <row r="246" spans="1:11" ht="38.25" customHeight="1">
      <c r="A246" s="8">
        <v>241</v>
      </c>
      <c r="B246" s="13" t="s">
        <v>224</v>
      </c>
      <c r="C246" s="7">
        <f t="shared" si="47"/>
        <v>100</v>
      </c>
      <c r="D246" s="7">
        <v>0</v>
      </c>
      <c r="E246" s="7">
        <v>0</v>
      </c>
      <c r="F246" s="7">
        <v>0</v>
      </c>
      <c r="G246" s="7">
        <f>G247+G248+G250+G251</f>
        <v>100</v>
      </c>
      <c r="H246" s="7">
        <f t="shared" si="50"/>
        <v>0</v>
      </c>
      <c r="I246" s="7">
        <f t="shared" si="52"/>
        <v>0</v>
      </c>
      <c r="J246" s="7">
        <f t="shared" si="53"/>
        <v>0</v>
      </c>
      <c r="K246" s="10"/>
    </row>
    <row r="247" spans="1:11" ht="12.75" customHeight="1">
      <c r="A247" s="8">
        <v>242</v>
      </c>
      <c r="B247" s="13" t="s">
        <v>2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10"/>
    </row>
    <row r="248" spans="1:11" ht="11.25" customHeight="1">
      <c r="A248" s="8">
        <v>243</v>
      </c>
      <c r="B248" s="10" t="s">
        <v>3</v>
      </c>
      <c r="C248" s="7">
        <f t="shared" si="47"/>
        <v>0</v>
      </c>
      <c r="D248" s="7">
        <f t="shared" si="48"/>
        <v>0</v>
      </c>
      <c r="E248" s="7">
        <f t="shared" si="49"/>
        <v>0</v>
      </c>
      <c r="F248" s="7">
        <f t="shared" si="49"/>
        <v>0</v>
      </c>
      <c r="G248" s="7">
        <f t="shared" si="49"/>
        <v>0</v>
      </c>
      <c r="H248" s="7">
        <f t="shared" si="50"/>
        <v>0</v>
      </c>
      <c r="I248" s="7">
        <f t="shared" si="52"/>
        <v>0</v>
      </c>
      <c r="J248" s="7">
        <f t="shared" si="53"/>
        <v>0</v>
      </c>
      <c r="K248" s="10"/>
    </row>
    <row r="249" spans="1:11" hidden="1">
      <c r="A249" s="8">
        <v>244</v>
      </c>
      <c r="B249" s="10" t="s">
        <v>4</v>
      </c>
      <c r="C249" s="7">
        <f t="shared" si="47"/>
        <v>400</v>
      </c>
      <c r="D249" s="7">
        <v>100</v>
      </c>
      <c r="E249" s="7">
        <v>100</v>
      </c>
      <c r="F249" s="7">
        <v>100</v>
      </c>
      <c r="G249" s="7">
        <v>100</v>
      </c>
      <c r="H249" s="7">
        <f t="shared" si="50"/>
        <v>0</v>
      </c>
      <c r="I249" s="7">
        <f t="shared" si="52"/>
        <v>0</v>
      </c>
      <c r="J249" s="7">
        <f t="shared" si="53"/>
        <v>0</v>
      </c>
      <c r="K249" s="10"/>
    </row>
    <row r="250" spans="1:11">
      <c r="A250" s="8">
        <v>245</v>
      </c>
      <c r="B250" s="10" t="s">
        <v>4</v>
      </c>
      <c r="C250" s="7">
        <v>0</v>
      </c>
      <c r="D250" s="7">
        <v>0</v>
      </c>
      <c r="E250" s="7">
        <v>0</v>
      </c>
      <c r="F250" s="7">
        <v>0</v>
      </c>
      <c r="G250" s="7">
        <f>G255</f>
        <v>100</v>
      </c>
      <c r="H250" s="7">
        <v>0</v>
      </c>
      <c r="I250" s="7">
        <v>0</v>
      </c>
      <c r="J250" s="7">
        <v>0</v>
      </c>
      <c r="K250" s="10"/>
    </row>
    <row r="251" spans="1:11">
      <c r="A251" s="8">
        <v>246</v>
      </c>
      <c r="B251" s="10" t="s">
        <v>5</v>
      </c>
      <c r="C251" s="7">
        <f t="shared" si="47"/>
        <v>0</v>
      </c>
      <c r="D251" s="7">
        <f t="shared" si="48"/>
        <v>0</v>
      </c>
      <c r="E251" s="7">
        <f t="shared" si="49"/>
        <v>0</v>
      </c>
      <c r="F251" s="7">
        <f t="shared" si="49"/>
        <v>0</v>
      </c>
      <c r="G251" s="7">
        <v>0</v>
      </c>
      <c r="H251" s="7">
        <f t="shared" si="50"/>
        <v>0</v>
      </c>
      <c r="I251" s="7">
        <f t="shared" si="52"/>
        <v>0</v>
      </c>
      <c r="J251" s="7">
        <f t="shared" si="53"/>
        <v>0</v>
      </c>
      <c r="K251" s="10"/>
    </row>
    <row r="252" spans="1:11" ht="25.5">
      <c r="A252" s="8">
        <v>247</v>
      </c>
      <c r="B252" s="13" t="s">
        <v>321</v>
      </c>
      <c r="C252" s="7">
        <f t="shared" si="47"/>
        <v>250</v>
      </c>
      <c r="D252" s="7">
        <f>D253+D254+D255+D256</f>
        <v>150</v>
      </c>
      <c r="E252" s="7">
        <f>E254+E255+E256</f>
        <v>0</v>
      </c>
      <c r="F252" s="7">
        <f>F254+F255+F256</f>
        <v>0</v>
      </c>
      <c r="G252" s="7">
        <f>G254+G255+G256</f>
        <v>100</v>
      </c>
      <c r="H252" s="7">
        <f t="shared" si="50"/>
        <v>0</v>
      </c>
      <c r="I252" s="7">
        <f t="shared" si="52"/>
        <v>0</v>
      </c>
      <c r="J252" s="7">
        <f t="shared" si="53"/>
        <v>0</v>
      </c>
      <c r="K252" s="10"/>
    </row>
    <row r="253" spans="1:11">
      <c r="A253" s="8">
        <v>248</v>
      </c>
      <c r="B253" s="13" t="s">
        <v>2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10"/>
    </row>
    <row r="254" spans="1:11">
      <c r="A254" s="8">
        <v>249</v>
      </c>
      <c r="B254" s="10" t="s">
        <v>3</v>
      </c>
      <c r="C254" s="7">
        <f t="shared" si="47"/>
        <v>0</v>
      </c>
      <c r="D254" s="7">
        <f t="shared" si="48"/>
        <v>0</v>
      </c>
      <c r="E254" s="7">
        <f t="shared" si="49"/>
        <v>0</v>
      </c>
      <c r="F254" s="7">
        <f t="shared" si="49"/>
        <v>0</v>
      </c>
      <c r="G254" s="7">
        <f t="shared" si="49"/>
        <v>0</v>
      </c>
      <c r="H254" s="7">
        <f t="shared" si="50"/>
        <v>0</v>
      </c>
      <c r="I254" s="7">
        <f t="shared" si="52"/>
        <v>0</v>
      </c>
      <c r="J254" s="7">
        <f t="shared" si="53"/>
        <v>0</v>
      </c>
      <c r="K254" s="10"/>
    </row>
    <row r="255" spans="1:11">
      <c r="A255" s="8">
        <v>250</v>
      </c>
      <c r="B255" s="10" t="s">
        <v>4</v>
      </c>
      <c r="C255" s="7">
        <f t="shared" si="47"/>
        <v>250</v>
      </c>
      <c r="D255" s="7">
        <v>150</v>
      </c>
      <c r="E255" s="7">
        <v>0</v>
      </c>
      <c r="F255" s="7">
        <v>0</v>
      </c>
      <c r="G255" s="7">
        <v>100</v>
      </c>
      <c r="H255" s="7">
        <f t="shared" si="50"/>
        <v>0</v>
      </c>
      <c r="I255" s="7">
        <f t="shared" si="52"/>
        <v>0</v>
      </c>
      <c r="J255" s="7">
        <f t="shared" si="53"/>
        <v>0</v>
      </c>
      <c r="K255" s="10"/>
    </row>
    <row r="256" spans="1:11">
      <c r="A256" s="8">
        <v>251</v>
      </c>
      <c r="B256" s="10" t="s">
        <v>5</v>
      </c>
      <c r="C256" s="7">
        <f t="shared" si="47"/>
        <v>0</v>
      </c>
      <c r="D256" s="7">
        <f t="shared" si="48"/>
        <v>0</v>
      </c>
      <c r="E256" s="7">
        <f t="shared" si="49"/>
        <v>0</v>
      </c>
      <c r="F256" s="7">
        <f t="shared" si="49"/>
        <v>0</v>
      </c>
      <c r="G256" s="7">
        <f t="shared" si="49"/>
        <v>0</v>
      </c>
      <c r="H256" s="7">
        <f t="shared" si="50"/>
        <v>0</v>
      </c>
      <c r="I256" s="7">
        <f t="shared" si="52"/>
        <v>0</v>
      </c>
      <c r="J256" s="7">
        <f t="shared" si="53"/>
        <v>0</v>
      </c>
      <c r="K256" s="10"/>
    </row>
    <row r="257" spans="1:11" ht="25.5">
      <c r="A257" s="8">
        <v>252</v>
      </c>
      <c r="B257" s="13" t="s">
        <v>225</v>
      </c>
      <c r="C257" s="7">
        <f t="shared" si="47"/>
        <v>0</v>
      </c>
      <c r="D257" s="7">
        <v>0</v>
      </c>
      <c r="E257" s="7">
        <v>0</v>
      </c>
      <c r="F257" s="7">
        <v>0</v>
      </c>
      <c r="G257" s="7">
        <f>G258+G259+G260+G261</f>
        <v>0</v>
      </c>
      <c r="H257" s="7">
        <f t="shared" si="50"/>
        <v>0</v>
      </c>
      <c r="I257" s="7">
        <f t="shared" si="52"/>
        <v>0</v>
      </c>
      <c r="J257" s="7">
        <f t="shared" si="53"/>
        <v>0</v>
      </c>
      <c r="K257" s="10"/>
    </row>
    <row r="258" spans="1:11">
      <c r="A258" s="8">
        <v>253</v>
      </c>
      <c r="B258" s="13" t="s">
        <v>2</v>
      </c>
      <c r="C258" s="7">
        <v>0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10"/>
    </row>
    <row r="259" spans="1:11">
      <c r="A259" s="8">
        <v>254</v>
      </c>
      <c r="B259" s="10" t="s">
        <v>3</v>
      </c>
      <c r="C259" s="7">
        <f t="shared" si="47"/>
        <v>0</v>
      </c>
      <c r="D259" s="7">
        <f t="shared" si="48"/>
        <v>0</v>
      </c>
      <c r="E259" s="7">
        <f t="shared" si="49"/>
        <v>0</v>
      </c>
      <c r="F259" s="7">
        <f t="shared" si="49"/>
        <v>0</v>
      </c>
      <c r="G259" s="7">
        <f t="shared" si="49"/>
        <v>0</v>
      </c>
      <c r="H259" s="7">
        <f t="shared" si="50"/>
        <v>0</v>
      </c>
      <c r="I259" s="7">
        <f t="shared" si="52"/>
        <v>0</v>
      </c>
      <c r="J259" s="7">
        <f t="shared" si="53"/>
        <v>0</v>
      </c>
      <c r="K259" s="10"/>
    </row>
    <row r="260" spans="1:11">
      <c r="A260" s="8">
        <v>255</v>
      </c>
      <c r="B260" s="10" t="s">
        <v>4</v>
      </c>
      <c r="C260" s="7">
        <f t="shared" si="47"/>
        <v>0</v>
      </c>
      <c r="D260" s="7">
        <f t="shared" si="48"/>
        <v>0</v>
      </c>
      <c r="E260" s="7">
        <f t="shared" si="49"/>
        <v>0</v>
      </c>
      <c r="F260" s="7">
        <v>0</v>
      </c>
      <c r="G260" s="7">
        <v>0</v>
      </c>
      <c r="H260" s="7">
        <f t="shared" si="50"/>
        <v>0</v>
      </c>
      <c r="I260" s="7">
        <f t="shared" si="52"/>
        <v>0</v>
      </c>
      <c r="J260" s="7">
        <f t="shared" si="53"/>
        <v>0</v>
      </c>
      <c r="K260" s="10"/>
    </row>
    <row r="261" spans="1:11">
      <c r="A261" s="8">
        <v>256</v>
      </c>
      <c r="B261" s="10" t="s">
        <v>5</v>
      </c>
      <c r="C261" s="7">
        <f t="shared" si="47"/>
        <v>0</v>
      </c>
      <c r="D261" s="7">
        <f t="shared" si="48"/>
        <v>0</v>
      </c>
      <c r="E261" s="7">
        <f t="shared" si="49"/>
        <v>0</v>
      </c>
      <c r="F261" s="7">
        <f t="shared" si="49"/>
        <v>0</v>
      </c>
      <c r="G261" s="7">
        <f t="shared" si="49"/>
        <v>0</v>
      </c>
      <c r="H261" s="7">
        <f t="shared" si="50"/>
        <v>0</v>
      </c>
      <c r="I261" s="7">
        <f t="shared" si="52"/>
        <v>0</v>
      </c>
      <c r="J261" s="7">
        <f t="shared" si="53"/>
        <v>0</v>
      </c>
      <c r="K261" s="10"/>
    </row>
    <row r="262" spans="1:11" ht="25.5">
      <c r="A262" s="8">
        <v>257</v>
      </c>
      <c r="B262" s="13" t="s">
        <v>226</v>
      </c>
      <c r="C262" s="7">
        <f t="shared" ref="C262:C266" si="54">D262+E262+F262+G262+H262+I262+J262</f>
        <v>300</v>
      </c>
      <c r="D262" s="7">
        <f>D264+D265+D266</f>
        <v>0</v>
      </c>
      <c r="E262" s="7">
        <f>E264+E265+E266</f>
        <v>100</v>
      </c>
      <c r="F262" s="7">
        <f>F264+F265+F266</f>
        <v>100</v>
      </c>
      <c r="G262" s="7">
        <f>G264+G265+G266</f>
        <v>100</v>
      </c>
      <c r="H262" s="7">
        <f t="shared" ref="H262:H266" si="55">I262+J262+K262+L262+M262+N262+O262</f>
        <v>0</v>
      </c>
      <c r="I262" s="7">
        <f t="shared" ref="I262:I266" si="56">J262+K262+L262+M262+N262+O262+P262</f>
        <v>0</v>
      </c>
      <c r="J262" s="7">
        <f t="shared" ref="J262:J266" si="57">K262+L262+M262+N262+O262+P262+Q262</f>
        <v>0</v>
      </c>
      <c r="K262" s="10"/>
    </row>
    <row r="263" spans="1:11">
      <c r="A263" s="8">
        <v>258</v>
      </c>
      <c r="B263" s="13" t="s">
        <v>2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10"/>
    </row>
    <row r="264" spans="1:11">
      <c r="A264" s="8">
        <v>259</v>
      </c>
      <c r="B264" s="10" t="s">
        <v>3</v>
      </c>
      <c r="C264" s="7">
        <f t="shared" si="54"/>
        <v>0</v>
      </c>
      <c r="D264" s="7">
        <f t="shared" ref="D264:D266" si="58">E264+F264+G264+H264+I264+J264+K264</f>
        <v>0</v>
      </c>
      <c r="E264" s="7">
        <f t="shared" ref="E264:G266" si="59">F264+G264+H264+I264+J264+K264+L264</f>
        <v>0</v>
      </c>
      <c r="F264" s="7">
        <f t="shared" si="59"/>
        <v>0</v>
      </c>
      <c r="G264" s="7">
        <f t="shared" si="59"/>
        <v>0</v>
      </c>
      <c r="H264" s="7">
        <f t="shared" si="55"/>
        <v>0</v>
      </c>
      <c r="I264" s="7">
        <f t="shared" si="56"/>
        <v>0</v>
      </c>
      <c r="J264" s="7">
        <f t="shared" si="57"/>
        <v>0</v>
      </c>
      <c r="K264" s="10"/>
    </row>
    <row r="265" spans="1:11">
      <c r="A265" s="8">
        <v>260</v>
      </c>
      <c r="B265" s="10" t="s">
        <v>4</v>
      </c>
      <c r="C265" s="7">
        <f t="shared" si="54"/>
        <v>300</v>
      </c>
      <c r="D265" s="7">
        <v>0</v>
      </c>
      <c r="E265" s="7">
        <v>100</v>
      </c>
      <c r="F265" s="7">
        <v>100</v>
      </c>
      <c r="G265" s="7">
        <v>100</v>
      </c>
      <c r="H265" s="7">
        <f t="shared" si="55"/>
        <v>0</v>
      </c>
      <c r="I265" s="7">
        <f t="shared" si="56"/>
        <v>0</v>
      </c>
      <c r="J265" s="7">
        <f t="shared" si="57"/>
        <v>0</v>
      </c>
      <c r="K265" s="10"/>
    </row>
    <row r="266" spans="1:11">
      <c r="A266" s="8">
        <v>261</v>
      </c>
      <c r="B266" s="10" t="s">
        <v>5</v>
      </c>
      <c r="C266" s="7">
        <f t="shared" si="54"/>
        <v>0</v>
      </c>
      <c r="D266" s="7">
        <f t="shared" si="58"/>
        <v>0</v>
      </c>
      <c r="E266" s="7">
        <f t="shared" si="59"/>
        <v>0</v>
      </c>
      <c r="F266" s="7">
        <f t="shared" si="59"/>
        <v>0</v>
      </c>
      <c r="G266" s="7">
        <f t="shared" si="59"/>
        <v>0</v>
      </c>
      <c r="H266" s="7">
        <f t="shared" si="55"/>
        <v>0</v>
      </c>
      <c r="I266" s="7">
        <f t="shared" si="56"/>
        <v>0</v>
      </c>
      <c r="J266" s="7">
        <f t="shared" si="57"/>
        <v>0</v>
      </c>
      <c r="K266" s="10"/>
    </row>
    <row r="267" spans="1:11" ht="15" customHeight="1">
      <c r="A267" s="8">
        <v>262</v>
      </c>
      <c r="B267" s="62" t="s">
        <v>293</v>
      </c>
      <c r="C267" s="63"/>
      <c r="D267" s="63"/>
      <c r="E267" s="63"/>
      <c r="F267" s="63"/>
      <c r="G267" s="63"/>
      <c r="H267" s="63"/>
      <c r="I267" s="63"/>
      <c r="J267" s="63"/>
      <c r="K267" s="64"/>
    </row>
    <row r="268" spans="1:11">
      <c r="A268" s="8">
        <v>263</v>
      </c>
      <c r="B268" s="41" t="s">
        <v>86</v>
      </c>
      <c r="C268" s="9">
        <f>D268+E268+F268+G268+H268+I268+J268</f>
        <v>31373.56</v>
      </c>
      <c r="D268" s="9">
        <f>D270+D271+D272</f>
        <v>6355</v>
      </c>
      <c r="E268" s="9">
        <f>E270+E271+E272</f>
        <v>0</v>
      </c>
      <c r="F268" s="9">
        <f t="shared" ref="F268:J268" si="60">F270+F271+F272</f>
        <v>128</v>
      </c>
      <c r="G268" s="9">
        <f t="shared" si="60"/>
        <v>5775</v>
      </c>
      <c r="H268" s="9">
        <f t="shared" si="60"/>
        <v>6063.7</v>
      </c>
      <c r="I268" s="9">
        <f t="shared" si="60"/>
        <v>6366.7999999999993</v>
      </c>
      <c r="J268" s="9">
        <f t="shared" si="60"/>
        <v>6685.06</v>
      </c>
      <c r="K268" s="10"/>
    </row>
    <row r="269" spans="1:11">
      <c r="A269" s="8">
        <v>264</v>
      </c>
      <c r="B269" s="41" t="s">
        <v>2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10"/>
    </row>
    <row r="270" spans="1:11">
      <c r="A270" s="8">
        <v>265</v>
      </c>
      <c r="B270" s="10" t="s">
        <v>3</v>
      </c>
      <c r="C270" s="7">
        <v>0</v>
      </c>
      <c r="D270" s="7">
        <f>D276</f>
        <v>555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10"/>
    </row>
    <row r="271" spans="1:11">
      <c r="A271" s="8">
        <v>266</v>
      </c>
      <c r="B271" s="10" t="s">
        <v>4</v>
      </c>
      <c r="C271" s="7">
        <f>D271+E271+F271+G271+H271+I271+J271</f>
        <v>30818.560000000001</v>
      </c>
      <c r="D271" s="7">
        <f>D277</f>
        <v>5800</v>
      </c>
      <c r="E271" s="7">
        <f>E277</f>
        <v>0</v>
      </c>
      <c r="F271" s="7">
        <f t="shared" ref="F271:J271" si="61">F277</f>
        <v>128</v>
      </c>
      <c r="G271" s="7">
        <f>G282+G347</f>
        <v>5775</v>
      </c>
      <c r="H271" s="7">
        <f t="shared" si="61"/>
        <v>6063.7</v>
      </c>
      <c r="I271" s="7">
        <f t="shared" si="61"/>
        <v>6366.7999999999993</v>
      </c>
      <c r="J271" s="7">
        <f t="shared" si="61"/>
        <v>6685.06</v>
      </c>
      <c r="K271" s="10"/>
    </row>
    <row r="272" spans="1:11">
      <c r="A272" s="8">
        <v>267</v>
      </c>
      <c r="B272" s="10" t="s">
        <v>5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10"/>
    </row>
    <row r="273" spans="1:11">
      <c r="A273" s="8">
        <v>268</v>
      </c>
      <c r="B273" s="10" t="s">
        <v>20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10"/>
    </row>
    <row r="274" spans="1:11" ht="25.5">
      <c r="A274" s="8">
        <v>269</v>
      </c>
      <c r="B274" s="41" t="s">
        <v>61</v>
      </c>
      <c r="C274" s="7">
        <f>D274+E274+F274+G274+H274+I274+J274</f>
        <v>31373.56</v>
      </c>
      <c r="D274" s="7">
        <f>D276+D277+D278</f>
        <v>6355</v>
      </c>
      <c r="E274" s="7">
        <f>E276+E277+E278</f>
        <v>0</v>
      </c>
      <c r="F274" s="7">
        <f t="shared" ref="F274:J274" si="62">F276+F277+F278</f>
        <v>128</v>
      </c>
      <c r="G274" s="7">
        <f t="shared" si="62"/>
        <v>5775</v>
      </c>
      <c r="H274" s="7">
        <f t="shared" si="62"/>
        <v>6063.7</v>
      </c>
      <c r="I274" s="7">
        <f t="shared" si="62"/>
        <v>6366.7999999999993</v>
      </c>
      <c r="J274" s="7">
        <f t="shared" si="62"/>
        <v>6685.06</v>
      </c>
      <c r="K274" s="10"/>
    </row>
    <row r="275" spans="1:11">
      <c r="A275" s="8">
        <v>270</v>
      </c>
      <c r="B275" s="41" t="s">
        <v>2</v>
      </c>
      <c r="C275" s="7">
        <v>0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10"/>
    </row>
    <row r="276" spans="1:11">
      <c r="A276" s="8">
        <v>271</v>
      </c>
      <c r="B276" s="10" t="s">
        <v>3</v>
      </c>
      <c r="C276" s="7">
        <v>0</v>
      </c>
      <c r="D276" s="7">
        <f>D346+D311</f>
        <v>555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10"/>
    </row>
    <row r="277" spans="1:11">
      <c r="A277" s="8">
        <v>272</v>
      </c>
      <c r="B277" s="10" t="s">
        <v>4</v>
      </c>
      <c r="C277" s="7">
        <f>D277+E277+F277+G277+H277+I277+J277</f>
        <v>30818.560000000001</v>
      </c>
      <c r="D277" s="7">
        <f>D282+D347</f>
        <v>5800</v>
      </c>
      <c r="E277" s="7">
        <f>E282+E347</f>
        <v>0</v>
      </c>
      <c r="F277" s="7">
        <f>F282+F347</f>
        <v>128</v>
      </c>
      <c r="G277" s="7">
        <f>G279+G344</f>
        <v>5775</v>
      </c>
      <c r="H277" s="7">
        <f>H282+H347</f>
        <v>6063.7</v>
      </c>
      <c r="I277" s="7">
        <f>I282+I347</f>
        <v>6366.7999999999993</v>
      </c>
      <c r="J277" s="7">
        <f>J282+J347</f>
        <v>6685.06</v>
      </c>
      <c r="K277" s="10"/>
    </row>
    <row r="278" spans="1:11">
      <c r="A278" s="8">
        <v>273</v>
      </c>
      <c r="B278" s="10" t="s">
        <v>21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10"/>
    </row>
    <row r="279" spans="1:11" ht="40.5">
      <c r="A279" s="8">
        <v>274</v>
      </c>
      <c r="B279" s="12" t="s">
        <v>285</v>
      </c>
      <c r="C279" s="9">
        <f>D279+E279+F279+G279+H279+I279+J279</f>
        <v>12190.16</v>
      </c>
      <c r="D279" s="9">
        <f>D281+D282+D308</f>
        <v>3139</v>
      </c>
      <c r="E279" s="9">
        <f>E281+E282+E308</f>
        <v>0</v>
      </c>
      <c r="F279" s="9">
        <f t="shared" ref="F279:J279" si="63">F281+F282+F308</f>
        <v>0</v>
      </c>
      <c r="G279" s="9">
        <f t="shared" si="63"/>
        <v>2100</v>
      </c>
      <c r="H279" s="9">
        <f t="shared" si="63"/>
        <v>2205</v>
      </c>
      <c r="I279" s="9">
        <f t="shared" si="63"/>
        <v>2315.1999999999998</v>
      </c>
      <c r="J279" s="9">
        <f t="shared" si="63"/>
        <v>2430.96</v>
      </c>
      <c r="K279" s="10">
        <v>21</v>
      </c>
    </row>
    <row r="280" spans="1:11">
      <c r="A280" s="8">
        <v>275</v>
      </c>
      <c r="B280" s="10" t="s">
        <v>2</v>
      </c>
      <c r="C280" s="7">
        <v>0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10"/>
    </row>
    <row r="281" spans="1:11">
      <c r="A281" s="8">
        <v>276</v>
      </c>
      <c r="B281" s="10" t="s">
        <v>3</v>
      </c>
      <c r="C281" s="7">
        <v>0</v>
      </c>
      <c r="D281" s="7">
        <v>555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10"/>
    </row>
    <row r="282" spans="1:11">
      <c r="A282" s="8">
        <v>277</v>
      </c>
      <c r="B282" s="10" t="s">
        <v>4</v>
      </c>
      <c r="C282" s="7">
        <f>D282+E282+F282+G282+H282+I282+J282</f>
        <v>11635.16</v>
      </c>
      <c r="D282" s="7">
        <f>D287+D292+D297+D302+D307+D317+D312+D327+D332</f>
        <v>2584</v>
      </c>
      <c r="E282" s="7">
        <v>0</v>
      </c>
      <c r="F282" s="7">
        <v>0</v>
      </c>
      <c r="G282" s="7">
        <v>2100</v>
      </c>
      <c r="H282" s="7">
        <v>2205</v>
      </c>
      <c r="I282" s="7">
        <v>2315.1999999999998</v>
      </c>
      <c r="J282" s="7">
        <v>2430.96</v>
      </c>
      <c r="K282" s="10"/>
    </row>
    <row r="283" spans="1:11">
      <c r="A283" s="8">
        <v>278</v>
      </c>
      <c r="B283" s="10" t="s">
        <v>190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10"/>
    </row>
    <row r="284" spans="1:11" ht="25.5">
      <c r="A284" s="8">
        <v>279</v>
      </c>
      <c r="B284" s="13" t="s">
        <v>272</v>
      </c>
      <c r="C284" s="7">
        <f>D284+E284+F284+G284+H284+I284+J284</f>
        <v>370</v>
      </c>
      <c r="D284" s="7">
        <f>D285+D286+D287+D288</f>
        <v>370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10"/>
    </row>
    <row r="285" spans="1:11">
      <c r="A285" s="8">
        <v>280</v>
      </c>
      <c r="B285" s="10" t="s">
        <v>2</v>
      </c>
      <c r="C285" s="7">
        <v>0</v>
      </c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10"/>
    </row>
    <row r="286" spans="1:11">
      <c r="A286" s="8">
        <v>281</v>
      </c>
      <c r="B286" s="10" t="s">
        <v>3</v>
      </c>
      <c r="C286" s="7">
        <v>0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10"/>
    </row>
    <row r="287" spans="1:11">
      <c r="A287" s="8">
        <v>282</v>
      </c>
      <c r="B287" s="10" t="s">
        <v>4</v>
      </c>
      <c r="C287" s="7">
        <f>D287+E287+F287+G287+H287+I287+J287</f>
        <v>370</v>
      </c>
      <c r="D287" s="7">
        <f>466.6-96.6</f>
        <v>370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10"/>
    </row>
    <row r="288" spans="1:11">
      <c r="A288" s="8">
        <v>283</v>
      </c>
      <c r="B288" s="10" t="s">
        <v>190</v>
      </c>
      <c r="C288" s="7">
        <v>0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10"/>
    </row>
    <row r="289" spans="1:11" ht="25.5">
      <c r="A289" s="8">
        <v>284</v>
      </c>
      <c r="B289" s="13" t="s">
        <v>276</v>
      </c>
      <c r="C289" s="7">
        <f>D289+E289+F289+G289+H289+I289+J289</f>
        <v>239</v>
      </c>
      <c r="D289" s="7">
        <f>D290+D291+D292+D293</f>
        <v>239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11"/>
    </row>
    <row r="290" spans="1:11">
      <c r="A290" s="8">
        <v>285</v>
      </c>
      <c r="B290" s="10" t="s">
        <v>2</v>
      </c>
      <c r="C290" s="7">
        <v>0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10"/>
    </row>
    <row r="291" spans="1:11">
      <c r="A291" s="8">
        <v>286</v>
      </c>
      <c r="B291" s="10" t="s">
        <v>3</v>
      </c>
      <c r="C291" s="7">
        <v>0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10"/>
    </row>
    <row r="292" spans="1:11">
      <c r="A292" s="8">
        <v>287</v>
      </c>
      <c r="B292" s="10" t="s">
        <v>4</v>
      </c>
      <c r="C292" s="7">
        <f>D292+E292+F292+G292+H292+I292+J292</f>
        <v>239</v>
      </c>
      <c r="D292" s="7">
        <v>239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10"/>
    </row>
    <row r="293" spans="1:11">
      <c r="A293" s="8">
        <v>288</v>
      </c>
      <c r="B293" s="10" t="s">
        <v>190</v>
      </c>
      <c r="C293" s="7">
        <v>0</v>
      </c>
      <c r="D293" s="7">
        <v>0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10"/>
    </row>
    <row r="294" spans="1:11" ht="25.5">
      <c r="A294" s="8">
        <v>289</v>
      </c>
      <c r="B294" s="13" t="s">
        <v>275</v>
      </c>
      <c r="C294" s="7">
        <f>D294+E294+F294+G294+H294+I294+J294</f>
        <v>60</v>
      </c>
      <c r="D294" s="7">
        <f>D295+D296+D297+D298</f>
        <v>60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11"/>
    </row>
    <row r="295" spans="1:11">
      <c r="A295" s="8">
        <v>290</v>
      </c>
      <c r="B295" s="10" t="s">
        <v>2</v>
      </c>
      <c r="C295" s="7">
        <v>0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10"/>
    </row>
    <row r="296" spans="1:11">
      <c r="A296" s="8">
        <v>291</v>
      </c>
      <c r="B296" s="10" t="s">
        <v>3</v>
      </c>
      <c r="C296" s="7">
        <v>0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10"/>
    </row>
    <row r="297" spans="1:11">
      <c r="A297" s="8">
        <v>292</v>
      </c>
      <c r="B297" s="10" t="s">
        <v>4</v>
      </c>
      <c r="C297" s="7">
        <f>D297+E297+F297+G297+I297+H297+J297</f>
        <v>60</v>
      </c>
      <c r="D297" s="7">
        <f>60.6-0.6</f>
        <v>60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10"/>
    </row>
    <row r="298" spans="1:11">
      <c r="A298" s="8">
        <v>293</v>
      </c>
      <c r="B298" s="10" t="s">
        <v>190</v>
      </c>
      <c r="C298" s="7">
        <v>0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10"/>
    </row>
    <row r="299" spans="1:11" ht="38.25">
      <c r="A299" s="8">
        <v>294</v>
      </c>
      <c r="B299" s="13" t="s">
        <v>271</v>
      </c>
      <c r="C299" s="7">
        <f>D299+E299+F299+G299+H299+I299+J299</f>
        <v>0</v>
      </c>
      <c r="D299" s="7">
        <f>D300+D301+D302+D303</f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11"/>
    </row>
    <row r="300" spans="1:11">
      <c r="A300" s="8">
        <v>295</v>
      </c>
      <c r="B300" s="10" t="s">
        <v>2</v>
      </c>
      <c r="C300" s="7">
        <v>0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10"/>
    </row>
    <row r="301" spans="1:11">
      <c r="A301" s="8">
        <v>296</v>
      </c>
      <c r="B301" s="10" t="s">
        <v>3</v>
      </c>
      <c r="C301" s="7">
        <v>0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10"/>
    </row>
    <row r="302" spans="1:11">
      <c r="A302" s="8">
        <v>297</v>
      </c>
      <c r="B302" s="10" t="s">
        <v>4</v>
      </c>
      <c r="C302" s="7">
        <f>D302+E302+F302+G302+H302+I302+J302</f>
        <v>0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10"/>
    </row>
    <row r="303" spans="1:11">
      <c r="A303" s="8">
        <v>298</v>
      </c>
      <c r="B303" s="10" t="s">
        <v>190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10"/>
    </row>
    <row r="304" spans="1:11" ht="38.25">
      <c r="A304" s="8">
        <v>299</v>
      </c>
      <c r="B304" s="13" t="s">
        <v>273</v>
      </c>
      <c r="C304" s="7">
        <f>D304+E304+F304+G304+H304+I304+J304</f>
        <v>0</v>
      </c>
      <c r="D304" s="7">
        <f>D305+D306+D307+D308</f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11"/>
    </row>
    <row r="305" spans="1:11">
      <c r="A305" s="8">
        <v>300</v>
      </c>
      <c r="B305" s="10" t="s">
        <v>2</v>
      </c>
      <c r="C305" s="7">
        <v>0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10"/>
    </row>
    <row r="306" spans="1:11">
      <c r="A306" s="8">
        <v>301</v>
      </c>
      <c r="B306" s="10" t="s">
        <v>3</v>
      </c>
      <c r="C306" s="7">
        <v>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10"/>
    </row>
    <row r="307" spans="1:11">
      <c r="A307" s="8">
        <v>302</v>
      </c>
      <c r="B307" s="10" t="s">
        <v>4</v>
      </c>
      <c r="C307" s="7">
        <f>D307+E307+F307+G307+H307+I307+J307</f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10"/>
    </row>
    <row r="308" spans="1:11">
      <c r="A308" s="8">
        <v>303</v>
      </c>
      <c r="B308" s="10" t="s">
        <v>5</v>
      </c>
      <c r="C308" s="7">
        <v>0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10"/>
    </row>
    <row r="309" spans="1:11" ht="25.5">
      <c r="A309" s="8">
        <v>304</v>
      </c>
      <c r="B309" s="13" t="s">
        <v>315</v>
      </c>
      <c r="C309" s="7">
        <f>D309+E309+F309+G309+H309+I309+J309</f>
        <v>1392.8000000000002</v>
      </c>
      <c r="D309" s="7">
        <f>D310+D311+D312+D313</f>
        <v>1392.8000000000002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10"/>
    </row>
    <row r="310" spans="1:11">
      <c r="A310" s="8">
        <v>305</v>
      </c>
      <c r="B310" s="10" t="s">
        <v>2</v>
      </c>
      <c r="C310" s="7">
        <v>0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10"/>
    </row>
    <row r="311" spans="1:11">
      <c r="A311" s="8">
        <v>306</v>
      </c>
      <c r="B311" s="10" t="s">
        <v>3</v>
      </c>
      <c r="C311" s="7">
        <v>0</v>
      </c>
      <c r="D311" s="7">
        <v>555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10"/>
    </row>
    <row r="312" spans="1:11">
      <c r="A312" s="8">
        <v>307</v>
      </c>
      <c r="B312" s="10" t="s">
        <v>4</v>
      </c>
      <c r="C312" s="7">
        <f>D312+E312+F312+G312+H312+I312+J312</f>
        <v>837.80000000000018</v>
      </c>
      <c r="D312" s="7">
        <f>660+762.4-284.6-300</f>
        <v>837.80000000000018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10"/>
    </row>
    <row r="313" spans="1:11">
      <c r="A313" s="8">
        <v>308</v>
      </c>
      <c r="B313" s="10" t="s">
        <v>5</v>
      </c>
      <c r="C313" s="7">
        <v>0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10"/>
    </row>
    <row r="314" spans="1:11" ht="38.25">
      <c r="A314" s="8">
        <v>309</v>
      </c>
      <c r="B314" s="13" t="s">
        <v>311</v>
      </c>
      <c r="C314" s="7">
        <f>C315+C316+C317+C318</f>
        <v>1077.2</v>
      </c>
      <c r="D314" s="7">
        <f>D315+D316+D317+D318</f>
        <v>1077.2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10"/>
    </row>
    <row r="315" spans="1:11">
      <c r="A315" s="8">
        <v>310</v>
      </c>
      <c r="B315" s="10" t="s">
        <v>2</v>
      </c>
      <c r="C315" s="7">
        <v>0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10"/>
    </row>
    <row r="316" spans="1:11">
      <c r="A316" s="8">
        <v>311</v>
      </c>
      <c r="B316" s="10" t="s">
        <v>3</v>
      </c>
      <c r="C316" s="7">
        <v>0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10"/>
    </row>
    <row r="317" spans="1:11">
      <c r="A317" s="8">
        <v>312</v>
      </c>
      <c r="B317" s="10" t="s">
        <v>4</v>
      </c>
      <c r="C317" s="7">
        <f>D317+E317+F317+G317+H317+I317+J317</f>
        <v>1077.2</v>
      </c>
      <c r="D317" s="7">
        <f>1074.4+2.8</f>
        <v>1077.2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10"/>
    </row>
    <row r="318" spans="1:11">
      <c r="A318" s="8">
        <v>313</v>
      </c>
      <c r="B318" s="10" t="s">
        <v>5</v>
      </c>
      <c r="C318" s="7">
        <v>0</v>
      </c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10"/>
    </row>
    <row r="319" spans="1:11" ht="25.5">
      <c r="A319" s="8">
        <v>314</v>
      </c>
      <c r="B319" s="13" t="s">
        <v>327</v>
      </c>
      <c r="C319" s="7">
        <f>D319+E319+F319+G319+H319+I319+J319</f>
        <v>0</v>
      </c>
      <c r="D319" s="7">
        <f>D320+D321+D322+D323</f>
        <v>0</v>
      </c>
      <c r="E319" s="7">
        <f t="shared" ref="D319:J338" si="64">F319+G319+H319+I319+J319+K319+L319</f>
        <v>0</v>
      </c>
      <c r="F319" s="7">
        <f t="shared" si="64"/>
        <v>0</v>
      </c>
      <c r="G319" s="7">
        <f t="shared" si="64"/>
        <v>0</v>
      </c>
      <c r="H319" s="7">
        <f t="shared" si="64"/>
        <v>0</v>
      </c>
      <c r="I319" s="7">
        <f t="shared" si="64"/>
        <v>0</v>
      </c>
      <c r="J319" s="7">
        <f t="shared" si="64"/>
        <v>0</v>
      </c>
      <c r="K319" s="10"/>
    </row>
    <row r="320" spans="1:11">
      <c r="A320" s="8">
        <v>315</v>
      </c>
      <c r="B320" s="10" t="s">
        <v>2</v>
      </c>
      <c r="C320" s="7">
        <f t="shared" ref="C320:C343" si="65">D320+E320+F320+G320+H320+I320+J320</f>
        <v>0</v>
      </c>
      <c r="D320" s="7">
        <f t="shared" si="64"/>
        <v>0</v>
      </c>
      <c r="E320" s="7">
        <f t="shared" si="64"/>
        <v>0</v>
      </c>
      <c r="F320" s="7">
        <f t="shared" si="64"/>
        <v>0</v>
      </c>
      <c r="G320" s="7">
        <f t="shared" si="64"/>
        <v>0</v>
      </c>
      <c r="H320" s="7">
        <f t="shared" si="64"/>
        <v>0</v>
      </c>
      <c r="I320" s="7">
        <f t="shared" si="64"/>
        <v>0</v>
      </c>
      <c r="J320" s="7">
        <f t="shared" si="64"/>
        <v>0</v>
      </c>
      <c r="K320" s="10"/>
    </row>
    <row r="321" spans="1:11">
      <c r="A321" s="8">
        <v>316</v>
      </c>
      <c r="B321" s="10" t="s">
        <v>3</v>
      </c>
      <c r="C321" s="7">
        <f t="shared" si="65"/>
        <v>0</v>
      </c>
      <c r="D321" s="7">
        <v>0</v>
      </c>
      <c r="E321" s="7">
        <f t="shared" si="64"/>
        <v>0</v>
      </c>
      <c r="F321" s="7">
        <f t="shared" si="64"/>
        <v>0</v>
      </c>
      <c r="G321" s="7">
        <f t="shared" si="64"/>
        <v>0</v>
      </c>
      <c r="H321" s="7">
        <f t="shared" si="64"/>
        <v>0</v>
      </c>
      <c r="I321" s="7">
        <f t="shared" si="64"/>
        <v>0</v>
      </c>
      <c r="J321" s="7">
        <f t="shared" si="64"/>
        <v>0</v>
      </c>
      <c r="K321" s="10"/>
    </row>
    <row r="322" spans="1:11">
      <c r="A322" s="8">
        <v>317</v>
      </c>
      <c r="B322" s="10" t="s">
        <v>4</v>
      </c>
      <c r="C322" s="7">
        <f t="shared" si="65"/>
        <v>0</v>
      </c>
      <c r="D322" s="7">
        <f t="shared" si="64"/>
        <v>0</v>
      </c>
      <c r="E322" s="7">
        <f t="shared" si="64"/>
        <v>0</v>
      </c>
      <c r="F322" s="7">
        <f t="shared" si="64"/>
        <v>0</v>
      </c>
      <c r="G322" s="7">
        <f t="shared" si="64"/>
        <v>0</v>
      </c>
      <c r="H322" s="7">
        <f t="shared" si="64"/>
        <v>0</v>
      </c>
      <c r="I322" s="7">
        <f t="shared" si="64"/>
        <v>0</v>
      </c>
      <c r="J322" s="7">
        <f t="shared" si="64"/>
        <v>0</v>
      </c>
      <c r="K322" s="10"/>
    </row>
    <row r="323" spans="1:11">
      <c r="A323" s="8">
        <v>318</v>
      </c>
      <c r="B323" s="10" t="s">
        <v>5</v>
      </c>
      <c r="C323" s="7">
        <f t="shared" si="65"/>
        <v>0</v>
      </c>
      <c r="D323" s="7">
        <f t="shared" si="64"/>
        <v>0</v>
      </c>
      <c r="E323" s="7">
        <f t="shared" si="64"/>
        <v>0</v>
      </c>
      <c r="F323" s="7">
        <f t="shared" si="64"/>
        <v>0</v>
      </c>
      <c r="G323" s="7">
        <f t="shared" si="64"/>
        <v>0</v>
      </c>
      <c r="H323" s="7">
        <f t="shared" si="64"/>
        <v>0</v>
      </c>
      <c r="I323" s="7">
        <f t="shared" si="64"/>
        <v>0</v>
      </c>
      <c r="J323" s="7">
        <f t="shared" si="64"/>
        <v>0</v>
      </c>
      <c r="K323" s="10"/>
    </row>
    <row r="324" spans="1:11" ht="25.5">
      <c r="A324" s="8">
        <v>319</v>
      </c>
      <c r="B324" s="13" t="s">
        <v>322</v>
      </c>
      <c r="C324" s="7">
        <f t="shared" si="65"/>
        <v>0</v>
      </c>
      <c r="D324" s="7">
        <f>D325+D326+D327</f>
        <v>0</v>
      </c>
      <c r="E324" s="7">
        <f t="shared" si="64"/>
        <v>0</v>
      </c>
      <c r="F324" s="7">
        <f t="shared" si="64"/>
        <v>0</v>
      </c>
      <c r="G324" s="7">
        <f t="shared" si="64"/>
        <v>0</v>
      </c>
      <c r="H324" s="7">
        <f t="shared" si="64"/>
        <v>0</v>
      </c>
      <c r="I324" s="7">
        <f t="shared" si="64"/>
        <v>0</v>
      </c>
      <c r="J324" s="7">
        <f t="shared" si="64"/>
        <v>0</v>
      </c>
      <c r="K324" s="10"/>
    </row>
    <row r="325" spans="1:11">
      <c r="A325" s="8">
        <v>320</v>
      </c>
      <c r="B325" s="10" t="s">
        <v>2</v>
      </c>
      <c r="C325" s="7">
        <f t="shared" si="65"/>
        <v>0</v>
      </c>
      <c r="D325" s="7">
        <f t="shared" si="64"/>
        <v>0</v>
      </c>
      <c r="E325" s="7">
        <f t="shared" si="64"/>
        <v>0</v>
      </c>
      <c r="F325" s="7">
        <f t="shared" si="64"/>
        <v>0</v>
      </c>
      <c r="G325" s="7">
        <f t="shared" si="64"/>
        <v>0</v>
      </c>
      <c r="H325" s="7">
        <f t="shared" si="64"/>
        <v>0</v>
      </c>
      <c r="I325" s="7">
        <f t="shared" si="64"/>
        <v>0</v>
      </c>
      <c r="J325" s="7">
        <f t="shared" si="64"/>
        <v>0</v>
      </c>
      <c r="K325" s="10"/>
    </row>
    <row r="326" spans="1:11">
      <c r="A326" s="8">
        <v>321</v>
      </c>
      <c r="B326" s="10" t="s">
        <v>3</v>
      </c>
      <c r="C326" s="7">
        <f t="shared" si="65"/>
        <v>0</v>
      </c>
      <c r="D326" s="7">
        <v>0</v>
      </c>
      <c r="E326" s="7">
        <f t="shared" si="64"/>
        <v>0</v>
      </c>
      <c r="F326" s="7">
        <f t="shared" si="64"/>
        <v>0</v>
      </c>
      <c r="G326" s="7">
        <f t="shared" si="64"/>
        <v>0</v>
      </c>
      <c r="H326" s="7">
        <f t="shared" si="64"/>
        <v>0</v>
      </c>
      <c r="I326" s="7">
        <f t="shared" si="64"/>
        <v>0</v>
      </c>
      <c r="J326" s="7">
        <f t="shared" si="64"/>
        <v>0</v>
      </c>
      <c r="K326" s="10"/>
    </row>
    <row r="327" spans="1:11">
      <c r="A327" s="8">
        <v>322</v>
      </c>
      <c r="B327" s="10" t="s">
        <v>4</v>
      </c>
      <c r="C327" s="7">
        <f t="shared" si="65"/>
        <v>0</v>
      </c>
      <c r="D327" s="7">
        <v>0</v>
      </c>
      <c r="E327" s="7">
        <f t="shared" si="64"/>
        <v>0</v>
      </c>
      <c r="F327" s="7">
        <f t="shared" si="64"/>
        <v>0</v>
      </c>
      <c r="G327" s="7">
        <f t="shared" si="64"/>
        <v>0</v>
      </c>
      <c r="H327" s="7">
        <f t="shared" si="64"/>
        <v>0</v>
      </c>
      <c r="I327" s="7">
        <f t="shared" si="64"/>
        <v>0</v>
      </c>
      <c r="J327" s="7">
        <f t="shared" si="64"/>
        <v>0</v>
      </c>
      <c r="K327" s="10"/>
    </row>
    <row r="328" spans="1:11">
      <c r="A328" s="8">
        <v>323</v>
      </c>
      <c r="B328" s="10" t="s">
        <v>5</v>
      </c>
      <c r="C328" s="7">
        <f t="shared" si="65"/>
        <v>0</v>
      </c>
      <c r="D328" s="7">
        <f t="shared" si="64"/>
        <v>0</v>
      </c>
      <c r="E328" s="7">
        <f t="shared" si="64"/>
        <v>0</v>
      </c>
      <c r="F328" s="7">
        <f t="shared" si="64"/>
        <v>0</v>
      </c>
      <c r="G328" s="7">
        <f t="shared" si="64"/>
        <v>0</v>
      </c>
      <c r="H328" s="7">
        <f t="shared" si="64"/>
        <v>0</v>
      </c>
      <c r="I328" s="7">
        <f t="shared" si="64"/>
        <v>0</v>
      </c>
      <c r="J328" s="7">
        <f t="shared" si="64"/>
        <v>0</v>
      </c>
      <c r="K328" s="10"/>
    </row>
    <row r="329" spans="1:11" ht="25.5">
      <c r="A329" s="8">
        <v>324</v>
      </c>
      <c r="B329" s="13" t="s">
        <v>323</v>
      </c>
      <c r="C329" s="7">
        <f t="shared" si="65"/>
        <v>0</v>
      </c>
      <c r="D329" s="7">
        <f>D330+D331+D332+D333</f>
        <v>0</v>
      </c>
      <c r="E329" s="7">
        <f t="shared" si="64"/>
        <v>0</v>
      </c>
      <c r="F329" s="7">
        <f t="shared" si="64"/>
        <v>0</v>
      </c>
      <c r="G329" s="7">
        <f t="shared" si="64"/>
        <v>0</v>
      </c>
      <c r="H329" s="7">
        <f t="shared" si="64"/>
        <v>0</v>
      </c>
      <c r="I329" s="7">
        <f t="shared" si="64"/>
        <v>0</v>
      </c>
      <c r="J329" s="7">
        <f t="shared" si="64"/>
        <v>0</v>
      </c>
      <c r="K329" s="10"/>
    </row>
    <row r="330" spans="1:11">
      <c r="A330" s="8">
        <v>325</v>
      </c>
      <c r="B330" s="10" t="s">
        <v>2</v>
      </c>
      <c r="C330" s="7">
        <f t="shared" si="65"/>
        <v>0</v>
      </c>
      <c r="D330" s="7">
        <f t="shared" si="64"/>
        <v>0</v>
      </c>
      <c r="E330" s="7">
        <f t="shared" si="64"/>
        <v>0</v>
      </c>
      <c r="F330" s="7">
        <f t="shared" si="64"/>
        <v>0</v>
      </c>
      <c r="G330" s="7">
        <f t="shared" si="64"/>
        <v>0</v>
      </c>
      <c r="H330" s="7">
        <f t="shared" si="64"/>
        <v>0</v>
      </c>
      <c r="I330" s="7">
        <f t="shared" si="64"/>
        <v>0</v>
      </c>
      <c r="J330" s="7">
        <f t="shared" si="64"/>
        <v>0</v>
      </c>
      <c r="K330" s="10"/>
    </row>
    <row r="331" spans="1:11">
      <c r="A331" s="8">
        <v>326</v>
      </c>
      <c r="B331" s="10" t="s">
        <v>3</v>
      </c>
      <c r="C331" s="7">
        <f t="shared" si="65"/>
        <v>0</v>
      </c>
      <c r="D331" s="7">
        <v>0</v>
      </c>
      <c r="E331" s="7">
        <f t="shared" si="64"/>
        <v>0</v>
      </c>
      <c r="F331" s="7">
        <f t="shared" si="64"/>
        <v>0</v>
      </c>
      <c r="G331" s="7">
        <f t="shared" si="64"/>
        <v>0</v>
      </c>
      <c r="H331" s="7">
        <f t="shared" si="64"/>
        <v>0</v>
      </c>
      <c r="I331" s="7">
        <f t="shared" si="64"/>
        <v>0</v>
      </c>
      <c r="J331" s="7">
        <f t="shared" si="64"/>
        <v>0</v>
      </c>
      <c r="K331" s="10"/>
    </row>
    <row r="332" spans="1:11">
      <c r="A332" s="8">
        <v>327</v>
      </c>
      <c r="B332" s="10" t="s">
        <v>4</v>
      </c>
      <c r="C332" s="7">
        <f t="shared" si="65"/>
        <v>0</v>
      </c>
      <c r="D332" s="7">
        <v>0</v>
      </c>
      <c r="E332" s="7">
        <f t="shared" si="64"/>
        <v>0</v>
      </c>
      <c r="F332" s="7">
        <f t="shared" si="64"/>
        <v>0</v>
      </c>
      <c r="G332" s="7">
        <f t="shared" si="64"/>
        <v>0</v>
      </c>
      <c r="H332" s="7">
        <f t="shared" si="64"/>
        <v>0</v>
      </c>
      <c r="I332" s="7">
        <f t="shared" si="64"/>
        <v>0</v>
      </c>
      <c r="J332" s="7">
        <f t="shared" si="64"/>
        <v>0</v>
      </c>
      <c r="K332" s="10"/>
    </row>
    <row r="333" spans="1:11">
      <c r="A333" s="8">
        <v>328</v>
      </c>
      <c r="B333" s="10" t="s">
        <v>5</v>
      </c>
      <c r="C333" s="7">
        <f t="shared" si="65"/>
        <v>0</v>
      </c>
      <c r="D333" s="7">
        <f t="shared" si="64"/>
        <v>0</v>
      </c>
      <c r="E333" s="7">
        <f t="shared" si="64"/>
        <v>0</v>
      </c>
      <c r="F333" s="7">
        <f t="shared" si="64"/>
        <v>0</v>
      </c>
      <c r="G333" s="7">
        <f t="shared" si="64"/>
        <v>0</v>
      </c>
      <c r="H333" s="7">
        <f t="shared" si="64"/>
        <v>0</v>
      </c>
      <c r="I333" s="7">
        <f t="shared" si="64"/>
        <v>0</v>
      </c>
      <c r="J333" s="7">
        <f t="shared" si="64"/>
        <v>0</v>
      </c>
      <c r="K333" s="10"/>
    </row>
    <row r="334" spans="1:11" ht="25.5">
      <c r="A334" s="8">
        <v>329</v>
      </c>
      <c r="B334" s="13" t="s">
        <v>324</v>
      </c>
      <c r="C334" s="7">
        <f t="shared" si="65"/>
        <v>0</v>
      </c>
      <c r="D334" s="7">
        <f>D335+D336+D337+D338</f>
        <v>0</v>
      </c>
      <c r="E334" s="7">
        <f t="shared" si="64"/>
        <v>0</v>
      </c>
      <c r="F334" s="7">
        <f t="shared" si="64"/>
        <v>0</v>
      </c>
      <c r="G334" s="7">
        <f t="shared" si="64"/>
        <v>0</v>
      </c>
      <c r="H334" s="7">
        <f t="shared" si="64"/>
        <v>0</v>
      </c>
      <c r="I334" s="7">
        <f t="shared" si="64"/>
        <v>0</v>
      </c>
      <c r="J334" s="7">
        <f t="shared" si="64"/>
        <v>0</v>
      </c>
      <c r="K334" s="10"/>
    </row>
    <row r="335" spans="1:11">
      <c r="A335" s="8">
        <v>330</v>
      </c>
      <c r="B335" s="10" t="s">
        <v>2</v>
      </c>
      <c r="C335" s="7">
        <f t="shared" si="65"/>
        <v>0</v>
      </c>
      <c r="D335" s="7">
        <f t="shared" si="64"/>
        <v>0</v>
      </c>
      <c r="E335" s="7">
        <f t="shared" si="64"/>
        <v>0</v>
      </c>
      <c r="F335" s="7">
        <f t="shared" si="64"/>
        <v>0</v>
      </c>
      <c r="G335" s="7">
        <f t="shared" si="64"/>
        <v>0</v>
      </c>
      <c r="H335" s="7">
        <f t="shared" si="64"/>
        <v>0</v>
      </c>
      <c r="I335" s="7">
        <f t="shared" si="64"/>
        <v>0</v>
      </c>
      <c r="J335" s="7">
        <f t="shared" si="64"/>
        <v>0</v>
      </c>
      <c r="K335" s="10"/>
    </row>
    <row r="336" spans="1:11">
      <c r="A336" s="8">
        <v>331</v>
      </c>
      <c r="B336" s="10" t="s">
        <v>3</v>
      </c>
      <c r="C336" s="7">
        <f t="shared" si="65"/>
        <v>0</v>
      </c>
      <c r="D336" s="7">
        <v>0</v>
      </c>
      <c r="E336" s="7">
        <f t="shared" si="64"/>
        <v>0</v>
      </c>
      <c r="F336" s="7">
        <f t="shared" si="64"/>
        <v>0</v>
      </c>
      <c r="G336" s="7">
        <f t="shared" si="64"/>
        <v>0</v>
      </c>
      <c r="H336" s="7">
        <f t="shared" si="64"/>
        <v>0</v>
      </c>
      <c r="I336" s="7">
        <f t="shared" si="64"/>
        <v>0</v>
      </c>
      <c r="J336" s="7">
        <f t="shared" si="64"/>
        <v>0</v>
      </c>
      <c r="K336" s="10"/>
    </row>
    <row r="337" spans="1:11">
      <c r="A337" s="8">
        <v>332</v>
      </c>
      <c r="B337" s="10" t="s">
        <v>4</v>
      </c>
      <c r="C337" s="7">
        <f t="shared" si="65"/>
        <v>0</v>
      </c>
      <c r="D337" s="7">
        <f t="shared" si="64"/>
        <v>0</v>
      </c>
      <c r="E337" s="7">
        <f t="shared" si="64"/>
        <v>0</v>
      </c>
      <c r="F337" s="7">
        <f t="shared" si="64"/>
        <v>0</v>
      </c>
      <c r="G337" s="7">
        <f t="shared" si="64"/>
        <v>0</v>
      </c>
      <c r="H337" s="7">
        <f t="shared" si="64"/>
        <v>0</v>
      </c>
      <c r="I337" s="7">
        <f t="shared" si="64"/>
        <v>0</v>
      </c>
      <c r="J337" s="7">
        <f t="shared" si="64"/>
        <v>0</v>
      </c>
      <c r="K337" s="10"/>
    </row>
    <row r="338" spans="1:11">
      <c r="A338" s="8">
        <v>333</v>
      </c>
      <c r="B338" s="10" t="s">
        <v>5</v>
      </c>
      <c r="C338" s="7">
        <f t="shared" si="65"/>
        <v>0</v>
      </c>
      <c r="D338" s="7">
        <f t="shared" si="64"/>
        <v>0</v>
      </c>
      <c r="E338" s="7">
        <f t="shared" si="64"/>
        <v>0</v>
      </c>
      <c r="F338" s="7">
        <f t="shared" si="64"/>
        <v>0</v>
      </c>
      <c r="G338" s="7">
        <f t="shared" si="64"/>
        <v>0</v>
      </c>
      <c r="H338" s="7">
        <f t="shared" si="64"/>
        <v>0</v>
      </c>
      <c r="I338" s="7">
        <f t="shared" si="64"/>
        <v>0</v>
      </c>
      <c r="J338" s="7">
        <f t="shared" si="64"/>
        <v>0</v>
      </c>
      <c r="K338" s="10"/>
    </row>
    <row r="339" spans="1:11" ht="25.5">
      <c r="A339" s="8">
        <v>334</v>
      </c>
      <c r="B339" s="13" t="s">
        <v>325</v>
      </c>
      <c r="C339" s="7">
        <f t="shared" si="65"/>
        <v>0</v>
      </c>
      <c r="D339" s="7">
        <f>D340+D341+D342+D343</f>
        <v>0</v>
      </c>
      <c r="E339" s="7">
        <f t="shared" ref="E339:E343" si="66">F339+G339+H339+I339+J339+K339+L339</f>
        <v>0</v>
      </c>
      <c r="F339" s="7">
        <f t="shared" ref="F339:F343" si="67">G339+H339+I339+J339+K339+L339+M339</f>
        <v>0</v>
      </c>
      <c r="G339" s="7">
        <f t="shared" ref="G339:G343" si="68">H339+I339+J339+K339+L339+M339+N339</f>
        <v>0</v>
      </c>
      <c r="H339" s="7">
        <f t="shared" ref="H339:H343" si="69">I339+J339+K339+L339+M339+N339+O339</f>
        <v>0</v>
      </c>
      <c r="I339" s="7">
        <f t="shared" ref="I339:I343" si="70">J339+K339+L339+M339+N339+O339+P339</f>
        <v>0</v>
      </c>
      <c r="J339" s="7">
        <f t="shared" ref="J339:J343" si="71">K339+L339+M339+N339+O339+P339+Q339</f>
        <v>0</v>
      </c>
      <c r="K339" s="10"/>
    </row>
    <row r="340" spans="1:11">
      <c r="A340" s="8">
        <v>335</v>
      </c>
      <c r="B340" s="10" t="s">
        <v>2</v>
      </c>
      <c r="C340" s="7">
        <f t="shared" si="65"/>
        <v>0</v>
      </c>
      <c r="D340" s="7">
        <f t="shared" ref="D340:D343" si="72">E340+F340+G340+H340+I340+J340+K340</f>
        <v>0</v>
      </c>
      <c r="E340" s="7">
        <f t="shared" si="66"/>
        <v>0</v>
      </c>
      <c r="F340" s="7">
        <f t="shared" si="67"/>
        <v>0</v>
      </c>
      <c r="G340" s="7">
        <f t="shared" si="68"/>
        <v>0</v>
      </c>
      <c r="H340" s="7">
        <f t="shared" si="69"/>
        <v>0</v>
      </c>
      <c r="I340" s="7">
        <f t="shared" si="70"/>
        <v>0</v>
      </c>
      <c r="J340" s="7">
        <f t="shared" si="71"/>
        <v>0</v>
      </c>
      <c r="K340" s="10"/>
    </row>
    <row r="341" spans="1:11">
      <c r="A341" s="8">
        <v>336</v>
      </c>
      <c r="B341" s="10" t="s">
        <v>3</v>
      </c>
      <c r="C341" s="7">
        <f t="shared" si="65"/>
        <v>0</v>
      </c>
      <c r="D341" s="7">
        <v>0</v>
      </c>
      <c r="E341" s="7">
        <f t="shared" si="66"/>
        <v>0</v>
      </c>
      <c r="F341" s="7">
        <f t="shared" si="67"/>
        <v>0</v>
      </c>
      <c r="G341" s="7">
        <f t="shared" si="68"/>
        <v>0</v>
      </c>
      <c r="H341" s="7">
        <f t="shared" si="69"/>
        <v>0</v>
      </c>
      <c r="I341" s="7">
        <f t="shared" si="70"/>
        <v>0</v>
      </c>
      <c r="J341" s="7">
        <f t="shared" si="71"/>
        <v>0</v>
      </c>
      <c r="K341" s="10"/>
    </row>
    <row r="342" spans="1:11">
      <c r="A342" s="8">
        <v>337</v>
      </c>
      <c r="B342" s="10" t="s">
        <v>4</v>
      </c>
      <c r="C342" s="7">
        <f t="shared" si="65"/>
        <v>0</v>
      </c>
      <c r="D342" s="7">
        <f t="shared" si="72"/>
        <v>0</v>
      </c>
      <c r="E342" s="7">
        <f t="shared" si="66"/>
        <v>0</v>
      </c>
      <c r="F342" s="7">
        <f t="shared" si="67"/>
        <v>0</v>
      </c>
      <c r="G342" s="7">
        <f t="shared" si="68"/>
        <v>0</v>
      </c>
      <c r="H342" s="7">
        <f t="shared" si="69"/>
        <v>0</v>
      </c>
      <c r="I342" s="7">
        <f t="shared" si="70"/>
        <v>0</v>
      </c>
      <c r="J342" s="7">
        <f t="shared" si="71"/>
        <v>0</v>
      </c>
      <c r="K342" s="10"/>
    </row>
    <row r="343" spans="1:11">
      <c r="A343" s="8">
        <v>338</v>
      </c>
      <c r="B343" s="10" t="s">
        <v>5</v>
      </c>
      <c r="C343" s="7">
        <f t="shared" si="65"/>
        <v>0</v>
      </c>
      <c r="D343" s="7">
        <f t="shared" si="72"/>
        <v>0</v>
      </c>
      <c r="E343" s="7">
        <f t="shared" si="66"/>
        <v>0</v>
      </c>
      <c r="F343" s="7">
        <f t="shared" si="67"/>
        <v>0</v>
      </c>
      <c r="G343" s="7">
        <f t="shared" si="68"/>
        <v>0</v>
      </c>
      <c r="H343" s="7">
        <f t="shared" si="69"/>
        <v>0</v>
      </c>
      <c r="I343" s="7">
        <f t="shared" si="70"/>
        <v>0</v>
      </c>
      <c r="J343" s="7">
        <f t="shared" si="71"/>
        <v>0</v>
      </c>
      <c r="K343" s="10"/>
    </row>
    <row r="344" spans="1:11" ht="42" customHeight="1">
      <c r="A344" s="8">
        <v>339</v>
      </c>
      <c r="B344" s="12" t="s">
        <v>22</v>
      </c>
      <c r="C344" s="9">
        <f>D344+E344+F344+G344+H344+I344+J344</f>
        <v>19183.400000000001</v>
      </c>
      <c r="D344" s="9">
        <f>D346+D347+D348</f>
        <v>3216</v>
      </c>
      <c r="E344" s="9">
        <f>E346+E347+E348</f>
        <v>0</v>
      </c>
      <c r="F344" s="9">
        <f t="shared" ref="F344:J344" si="73">F346+F347+F348</f>
        <v>128</v>
      </c>
      <c r="G344" s="9">
        <f t="shared" si="73"/>
        <v>3675</v>
      </c>
      <c r="H344" s="9">
        <f t="shared" si="73"/>
        <v>3858.7</v>
      </c>
      <c r="I344" s="9">
        <f t="shared" si="73"/>
        <v>4051.6</v>
      </c>
      <c r="J344" s="9">
        <f t="shared" si="73"/>
        <v>4254.1000000000004</v>
      </c>
      <c r="K344" s="10">
        <v>21</v>
      </c>
    </row>
    <row r="345" spans="1:11" ht="15" customHeight="1">
      <c r="A345" s="8">
        <v>340</v>
      </c>
      <c r="B345" s="12" t="s">
        <v>2</v>
      </c>
      <c r="C345" s="7">
        <v>0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10"/>
    </row>
    <row r="346" spans="1:11">
      <c r="A346" s="8">
        <v>341</v>
      </c>
      <c r="B346" s="10" t="s">
        <v>3</v>
      </c>
      <c r="C346" s="7">
        <v>0</v>
      </c>
      <c r="D346" s="7">
        <v>0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10"/>
    </row>
    <row r="347" spans="1:11">
      <c r="A347" s="8">
        <v>342</v>
      </c>
      <c r="B347" s="10" t="s">
        <v>4</v>
      </c>
      <c r="C347" s="7">
        <f>D347+E347+F347+G347+H347+I347+J347</f>
        <v>19183.400000000001</v>
      </c>
      <c r="D347" s="7">
        <f>3000+216</f>
        <v>3216</v>
      </c>
      <c r="E347" s="7">
        <v>0</v>
      </c>
      <c r="F347" s="7">
        <f>3500-3372</f>
        <v>128</v>
      </c>
      <c r="G347" s="7">
        <v>3675</v>
      </c>
      <c r="H347" s="7">
        <v>3858.7</v>
      </c>
      <c r="I347" s="7">
        <v>4051.6</v>
      </c>
      <c r="J347" s="7">
        <v>4254.1000000000004</v>
      </c>
      <c r="K347" s="10"/>
    </row>
    <row r="348" spans="1:11">
      <c r="A348" s="8">
        <v>343</v>
      </c>
      <c r="B348" s="10" t="s">
        <v>23</v>
      </c>
      <c r="C348" s="7">
        <v>0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10"/>
    </row>
    <row r="349" spans="1:11" ht="15" customHeight="1">
      <c r="A349" s="8">
        <v>344</v>
      </c>
      <c r="B349" s="62" t="s">
        <v>292</v>
      </c>
      <c r="C349" s="63"/>
      <c r="D349" s="63"/>
      <c r="E349" s="63"/>
      <c r="F349" s="63"/>
      <c r="G349" s="63"/>
      <c r="H349" s="63"/>
      <c r="I349" s="63"/>
      <c r="J349" s="63"/>
      <c r="K349" s="64"/>
    </row>
    <row r="350" spans="1:11">
      <c r="A350" s="8">
        <v>345</v>
      </c>
      <c r="B350" s="40" t="s">
        <v>85</v>
      </c>
      <c r="C350" s="9">
        <f>C351+C352+C353+C354</f>
        <v>10620</v>
      </c>
      <c r="D350" s="9">
        <f>D351+D352+D353+D354</f>
        <v>1620</v>
      </c>
      <c r="E350" s="9">
        <f t="shared" ref="E350:J350" si="74">E352+E353+E354</f>
        <v>0</v>
      </c>
      <c r="F350" s="9">
        <f t="shared" si="74"/>
        <v>0</v>
      </c>
      <c r="G350" s="9">
        <f t="shared" si="74"/>
        <v>3000</v>
      </c>
      <c r="H350" s="9">
        <f>H351+H352+H353+H354</f>
        <v>3000</v>
      </c>
      <c r="I350" s="9">
        <f t="shared" si="74"/>
        <v>3000</v>
      </c>
      <c r="J350" s="9">
        <f t="shared" si="74"/>
        <v>0</v>
      </c>
      <c r="K350" s="10"/>
    </row>
    <row r="351" spans="1:11">
      <c r="A351" s="8">
        <v>346</v>
      </c>
      <c r="B351" s="41" t="s">
        <v>2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10"/>
    </row>
    <row r="352" spans="1:11">
      <c r="A352" s="8">
        <v>347</v>
      </c>
      <c r="B352" s="10" t="s">
        <v>3</v>
      </c>
      <c r="C352" s="7">
        <v>0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10"/>
    </row>
    <row r="353" spans="1:11">
      <c r="A353" s="8">
        <v>348</v>
      </c>
      <c r="B353" s="10" t="s">
        <v>4</v>
      </c>
      <c r="C353" s="7">
        <f>C359</f>
        <v>10620</v>
      </c>
      <c r="D353" s="7">
        <f>D359+D421</f>
        <v>1620</v>
      </c>
      <c r="E353" s="7">
        <f t="shared" ref="E353:J353" si="75">E359</f>
        <v>0</v>
      </c>
      <c r="F353" s="7">
        <f t="shared" si="75"/>
        <v>0</v>
      </c>
      <c r="G353" s="7">
        <f t="shared" si="75"/>
        <v>3000</v>
      </c>
      <c r="H353" s="7">
        <f t="shared" si="75"/>
        <v>3000</v>
      </c>
      <c r="I353" s="7">
        <f t="shared" si="75"/>
        <v>3000</v>
      </c>
      <c r="J353" s="7">
        <f t="shared" si="75"/>
        <v>0</v>
      </c>
      <c r="K353" s="10"/>
    </row>
    <row r="354" spans="1:11">
      <c r="A354" s="8">
        <v>349</v>
      </c>
      <c r="B354" s="10" t="s">
        <v>23</v>
      </c>
      <c r="C354" s="7">
        <v>0</v>
      </c>
      <c r="D354" s="7">
        <v>0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10"/>
    </row>
    <row r="355" spans="1:11">
      <c r="A355" s="8">
        <v>350</v>
      </c>
      <c r="B355" s="10" t="s">
        <v>8</v>
      </c>
      <c r="C355" s="10"/>
      <c r="D355" s="10"/>
      <c r="E355" s="10"/>
      <c r="F355" s="10"/>
      <c r="G355" s="10"/>
      <c r="H355" s="10"/>
      <c r="I355" s="10"/>
      <c r="J355" s="10"/>
      <c r="K355" s="10"/>
    </row>
    <row r="356" spans="1:11" ht="25.5">
      <c r="A356" s="8">
        <v>351</v>
      </c>
      <c r="B356" s="41" t="s">
        <v>78</v>
      </c>
      <c r="C356" s="7">
        <f>D356+E356+F356+G356+H356+I356+J356</f>
        <v>10620</v>
      </c>
      <c r="D356" s="7">
        <f t="shared" ref="D356:J356" si="76">D357+D358+D359+D360</f>
        <v>1620</v>
      </c>
      <c r="E356" s="7">
        <f t="shared" si="76"/>
        <v>0</v>
      </c>
      <c r="F356" s="7">
        <f t="shared" si="76"/>
        <v>0</v>
      </c>
      <c r="G356" s="7">
        <f t="shared" si="76"/>
        <v>3000</v>
      </c>
      <c r="H356" s="7">
        <f t="shared" si="76"/>
        <v>3000</v>
      </c>
      <c r="I356" s="7">
        <f t="shared" si="76"/>
        <v>3000</v>
      </c>
      <c r="J356" s="7">
        <f t="shared" si="76"/>
        <v>0</v>
      </c>
      <c r="K356" s="10"/>
    </row>
    <row r="357" spans="1:11">
      <c r="A357" s="8">
        <v>352</v>
      </c>
      <c r="B357" s="41" t="s">
        <v>2</v>
      </c>
      <c r="C357" s="7">
        <v>0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10"/>
    </row>
    <row r="358" spans="1:11">
      <c r="A358" s="8">
        <v>353</v>
      </c>
      <c r="B358" s="10" t="s">
        <v>3</v>
      </c>
      <c r="C358" s="7">
        <v>0</v>
      </c>
      <c r="D358" s="7">
        <v>0</v>
      </c>
      <c r="E358" s="7">
        <v>0</v>
      </c>
      <c r="F358" s="7">
        <v>0</v>
      </c>
      <c r="G358" s="7">
        <v>0</v>
      </c>
      <c r="H358" s="7">
        <f t="shared" ref="H358" si="77">H360+H361+H362</f>
        <v>0</v>
      </c>
      <c r="I358" s="7">
        <v>0</v>
      </c>
      <c r="J358" s="7">
        <v>0</v>
      </c>
      <c r="K358" s="10"/>
    </row>
    <row r="359" spans="1:11">
      <c r="A359" s="8">
        <v>354</v>
      </c>
      <c r="B359" s="10" t="s">
        <v>4</v>
      </c>
      <c r="C359" s="7">
        <f>D359+E359+F359+G359+H359+I359+J359</f>
        <v>10620</v>
      </c>
      <c r="D359" s="7">
        <f>D371+D381+D391</f>
        <v>1620</v>
      </c>
      <c r="E359" s="7">
        <v>0</v>
      </c>
      <c r="F359" s="7">
        <f>F371+F381+F391</f>
        <v>0</v>
      </c>
      <c r="G359" s="7">
        <f>G371+G381+G391</f>
        <v>3000</v>
      </c>
      <c r="H359" s="7">
        <f>H371+H381+H391</f>
        <v>3000</v>
      </c>
      <c r="I359" s="7">
        <f>I371+I381+I391</f>
        <v>3000</v>
      </c>
      <c r="J359" s="7">
        <f>J371+J381+J391</f>
        <v>0</v>
      </c>
      <c r="K359" s="10"/>
    </row>
    <row r="360" spans="1:11">
      <c r="A360" s="8">
        <v>355</v>
      </c>
      <c r="B360" s="10" t="s">
        <v>5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7">
        <f t="shared" ref="H360" si="78">H362+H363+H364</f>
        <v>0</v>
      </c>
      <c r="I360" s="7">
        <v>0</v>
      </c>
      <c r="J360" s="7">
        <v>0</v>
      </c>
      <c r="K360" s="10"/>
    </row>
    <row r="361" spans="1:11" ht="25.5">
      <c r="A361" s="8">
        <v>356</v>
      </c>
      <c r="B361" s="10" t="s">
        <v>9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10"/>
    </row>
    <row r="362" spans="1:11" ht="25.5">
      <c r="A362" s="8">
        <v>357</v>
      </c>
      <c r="B362" s="41" t="s">
        <v>79</v>
      </c>
      <c r="C362" s="7"/>
      <c r="D362" s="7"/>
      <c r="E362" s="7"/>
      <c r="F362" s="7"/>
      <c r="G362" s="7"/>
      <c r="H362" s="7"/>
      <c r="I362" s="7"/>
      <c r="J362" s="7"/>
      <c r="K362" s="10"/>
    </row>
    <row r="363" spans="1:11">
      <c r="A363" s="8">
        <v>358</v>
      </c>
      <c r="B363" s="41" t="s">
        <v>2</v>
      </c>
      <c r="C363" s="7">
        <v>0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10"/>
    </row>
    <row r="364" spans="1:11">
      <c r="A364" s="8">
        <v>359</v>
      </c>
      <c r="B364" s="10" t="s">
        <v>3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10"/>
    </row>
    <row r="365" spans="1:11">
      <c r="A365" s="8">
        <v>360</v>
      </c>
      <c r="B365" s="10" t="s">
        <v>4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10"/>
    </row>
    <row r="366" spans="1:11">
      <c r="A366" s="8">
        <v>361</v>
      </c>
      <c r="B366" s="10" t="s">
        <v>5</v>
      </c>
      <c r="C366" s="7">
        <v>0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10"/>
    </row>
    <row r="367" spans="1:11">
      <c r="A367" s="8">
        <v>362</v>
      </c>
      <c r="B367" s="10" t="s">
        <v>10</v>
      </c>
      <c r="C367" s="7">
        <v>0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10"/>
    </row>
    <row r="368" spans="1:11" ht="40.5">
      <c r="A368" s="8">
        <v>363</v>
      </c>
      <c r="B368" s="12" t="s">
        <v>24</v>
      </c>
      <c r="C368" s="9">
        <f>D368+E368+F368+G368+H368+I368+J368</f>
        <v>0</v>
      </c>
      <c r="D368" s="9">
        <v>0</v>
      </c>
      <c r="E368" s="9">
        <f>E370+E371+E372</f>
        <v>0</v>
      </c>
      <c r="F368" s="9">
        <f>F370+F371+F372</f>
        <v>0</v>
      </c>
      <c r="G368" s="9">
        <v>0</v>
      </c>
      <c r="H368" s="9">
        <v>0</v>
      </c>
      <c r="I368" s="9">
        <v>0</v>
      </c>
      <c r="J368" s="9">
        <v>0</v>
      </c>
      <c r="K368" s="48" t="s">
        <v>232</v>
      </c>
    </row>
    <row r="369" spans="1:11">
      <c r="A369" s="8">
        <v>364</v>
      </c>
      <c r="B369" s="10" t="s">
        <v>2</v>
      </c>
      <c r="C369" s="7">
        <v>0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10"/>
    </row>
    <row r="370" spans="1:11">
      <c r="A370" s="8">
        <v>365</v>
      </c>
      <c r="B370" s="10" t="s">
        <v>3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10"/>
    </row>
    <row r="371" spans="1:11">
      <c r="A371" s="8">
        <v>366</v>
      </c>
      <c r="B371" s="10" t="s">
        <v>4</v>
      </c>
      <c r="C371" s="7">
        <v>0</v>
      </c>
      <c r="D371" s="7">
        <v>0</v>
      </c>
      <c r="E371" s="7">
        <v>0</v>
      </c>
      <c r="F371" s="7">
        <v>0</v>
      </c>
      <c r="G371" s="7">
        <f>G376</f>
        <v>0</v>
      </c>
      <c r="H371" s="7">
        <f>H376</f>
        <v>0</v>
      </c>
      <c r="I371" s="7">
        <f>I376</f>
        <v>0</v>
      </c>
      <c r="J371" s="7">
        <v>0</v>
      </c>
      <c r="K371" s="10"/>
    </row>
    <row r="372" spans="1:11">
      <c r="A372" s="8">
        <v>367</v>
      </c>
      <c r="B372" s="10" t="s">
        <v>5</v>
      </c>
      <c r="C372" s="7">
        <v>0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10"/>
    </row>
    <row r="373" spans="1:11" ht="25.5">
      <c r="A373" s="8">
        <v>368</v>
      </c>
      <c r="B373" s="13" t="s">
        <v>203</v>
      </c>
      <c r="C373" s="7">
        <f>D373+E373+F373+G373+H373+I373+J373</f>
        <v>0</v>
      </c>
      <c r="D373" s="7">
        <v>0</v>
      </c>
      <c r="E373" s="7">
        <f>E375+E376+E377</f>
        <v>0</v>
      </c>
      <c r="F373" s="7">
        <f>F375+F376+F377</f>
        <v>0</v>
      </c>
      <c r="G373" s="7">
        <v>0</v>
      </c>
      <c r="H373" s="7">
        <v>0</v>
      </c>
      <c r="I373" s="7">
        <v>0</v>
      </c>
      <c r="J373" s="7">
        <v>0</v>
      </c>
      <c r="K373" s="10"/>
    </row>
    <row r="374" spans="1:11">
      <c r="A374" s="8">
        <v>369</v>
      </c>
      <c r="B374" s="13" t="s">
        <v>2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10"/>
    </row>
    <row r="375" spans="1:11">
      <c r="A375" s="8">
        <v>370</v>
      </c>
      <c r="B375" s="10" t="s">
        <v>3</v>
      </c>
      <c r="C375" s="7">
        <v>0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10"/>
    </row>
    <row r="376" spans="1:11">
      <c r="A376" s="8">
        <v>371</v>
      </c>
      <c r="B376" s="10" t="s">
        <v>4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10"/>
    </row>
    <row r="377" spans="1:11">
      <c r="A377" s="8">
        <v>372</v>
      </c>
      <c r="B377" s="10" t="s">
        <v>21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10"/>
    </row>
    <row r="378" spans="1:11" ht="54">
      <c r="A378" s="8">
        <v>373</v>
      </c>
      <c r="B378" s="12" t="s">
        <v>25</v>
      </c>
      <c r="C378" s="9">
        <f>D378+E378+F378+G378+H378+I378+J378</f>
        <v>6000</v>
      </c>
      <c r="D378" s="9">
        <v>0</v>
      </c>
      <c r="E378" s="9">
        <v>0</v>
      </c>
      <c r="F378" s="9">
        <v>0</v>
      </c>
      <c r="G378" s="9">
        <f>G380+G381+G382</f>
        <v>0</v>
      </c>
      <c r="H378" s="9">
        <f>H380+H381+H382</f>
        <v>3000</v>
      </c>
      <c r="I378" s="9">
        <f>I380+I381+I382</f>
        <v>3000</v>
      </c>
      <c r="J378" s="9">
        <v>0</v>
      </c>
      <c r="K378" s="48" t="s">
        <v>232</v>
      </c>
    </row>
    <row r="379" spans="1:11">
      <c r="A379" s="8">
        <v>374</v>
      </c>
      <c r="B379" s="12" t="s">
        <v>2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10"/>
    </row>
    <row r="380" spans="1:11">
      <c r="A380" s="8">
        <v>375</v>
      </c>
      <c r="B380" s="10" t="s">
        <v>3</v>
      </c>
      <c r="C380" s="7">
        <v>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10"/>
    </row>
    <row r="381" spans="1:11">
      <c r="A381" s="8">
        <v>376</v>
      </c>
      <c r="B381" s="10" t="s">
        <v>4</v>
      </c>
      <c r="C381" s="7">
        <f>D381+E381+F381+G381+H381+I381+J381</f>
        <v>6000</v>
      </c>
      <c r="D381" s="7">
        <v>0</v>
      </c>
      <c r="E381" s="7">
        <v>0</v>
      </c>
      <c r="F381" s="7">
        <v>0</v>
      </c>
      <c r="G381" s="7">
        <f>G386</f>
        <v>0</v>
      </c>
      <c r="H381" s="7">
        <f>H386</f>
        <v>3000</v>
      </c>
      <c r="I381" s="7">
        <f>I386</f>
        <v>3000</v>
      </c>
      <c r="J381" s="7">
        <v>0</v>
      </c>
      <c r="K381" s="10"/>
    </row>
    <row r="382" spans="1:11">
      <c r="A382" s="8">
        <v>377</v>
      </c>
      <c r="B382" s="10" t="s">
        <v>5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10"/>
    </row>
    <row r="383" spans="1:11" ht="25.5">
      <c r="A383" s="8">
        <v>378</v>
      </c>
      <c r="B383" s="13" t="s">
        <v>236</v>
      </c>
      <c r="C383" s="7">
        <v>0</v>
      </c>
      <c r="D383" s="7">
        <v>0</v>
      </c>
      <c r="E383" s="7">
        <v>0</v>
      </c>
      <c r="F383" s="7">
        <v>0</v>
      </c>
      <c r="G383" s="7">
        <f>G385+G386+G387</f>
        <v>0</v>
      </c>
      <c r="H383" s="7">
        <f>H384+H385+H386+H387</f>
        <v>3000</v>
      </c>
      <c r="I383" s="7">
        <f>I384+I385+I386+I387</f>
        <v>3000</v>
      </c>
      <c r="J383" s="7">
        <v>0</v>
      </c>
      <c r="K383" s="10"/>
    </row>
    <row r="384" spans="1:11">
      <c r="A384" s="8">
        <v>379</v>
      </c>
      <c r="B384" s="13" t="s">
        <v>2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10"/>
    </row>
    <row r="385" spans="1:11">
      <c r="A385" s="8">
        <v>380</v>
      </c>
      <c r="B385" s="10" t="s">
        <v>3</v>
      </c>
      <c r="C385" s="7">
        <v>0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10"/>
    </row>
    <row r="386" spans="1:11">
      <c r="A386" s="8">
        <v>381</v>
      </c>
      <c r="B386" s="10" t="s">
        <v>4</v>
      </c>
      <c r="C386" s="7">
        <f>D386+E386+F386+G386+H386+I386+J386</f>
        <v>6000</v>
      </c>
      <c r="D386" s="7">
        <v>0</v>
      </c>
      <c r="E386" s="7">
        <v>0</v>
      </c>
      <c r="F386" s="7">
        <v>0</v>
      </c>
      <c r="G386" s="7">
        <v>0</v>
      </c>
      <c r="H386" s="7">
        <v>3000</v>
      </c>
      <c r="I386" s="7">
        <v>3000</v>
      </c>
      <c r="J386" s="7">
        <v>0</v>
      </c>
      <c r="K386" s="10"/>
    </row>
    <row r="387" spans="1:11">
      <c r="A387" s="8">
        <v>382</v>
      </c>
      <c r="B387" s="10" t="s">
        <v>21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10"/>
    </row>
    <row r="388" spans="1:11" ht="54">
      <c r="A388" s="8">
        <v>383</v>
      </c>
      <c r="B388" s="12" t="s">
        <v>187</v>
      </c>
      <c r="C388" s="9">
        <f>D388+E388+F388+G388+H388+I388+J388</f>
        <v>4620</v>
      </c>
      <c r="D388" s="9">
        <f>D389+D390+D391+D392</f>
        <v>1620</v>
      </c>
      <c r="E388" s="9">
        <v>0</v>
      </c>
      <c r="F388" s="9">
        <v>0</v>
      </c>
      <c r="G388" s="9">
        <f>G389+G390+G391+G392</f>
        <v>3000</v>
      </c>
      <c r="H388" s="9">
        <f>H390+H391+H392</f>
        <v>0</v>
      </c>
      <c r="I388" s="9">
        <f>I390+I391+I392</f>
        <v>0</v>
      </c>
      <c r="J388" s="9">
        <v>0</v>
      </c>
      <c r="K388" s="48" t="s">
        <v>232</v>
      </c>
    </row>
    <row r="389" spans="1:11">
      <c r="A389" s="8">
        <v>384</v>
      </c>
      <c r="B389" s="10" t="s">
        <v>2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10"/>
    </row>
    <row r="390" spans="1:11">
      <c r="A390" s="8">
        <v>385</v>
      </c>
      <c r="B390" s="10" t="s">
        <v>3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10"/>
    </row>
    <row r="391" spans="1:11">
      <c r="A391" s="8">
        <v>386</v>
      </c>
      <c r="B391" s="10" t="s">
        <v>4</v>
      </c>
      <c r="C391" s="7">
        <f>D391+E391+F391+G391+H391+I391+J391</f>
        <v>4620</v>
      </c>
      <c r="D391" s="7">
        <f>D396+D401+D406+D411+D416</f>
        <v>1620</v>
      </c>
      <c r="E391" s="7">
        <v>0</v>
      </c>
      <c r="F391" s="7">
        <v>0</v>
      </c>
      <c r="G391" s="7">
        <f>G396+G401+G406+G411+G416</f>
        <v>3000</v>
      </c>
      <c r="H391" s="7">
        <f>H396+H401+H406+H411+H416</f>
        <v>0</v>
      </c>
      <c r="I391" s="7">
        <f>I396+I401+I406+I411+I416</f>
        <v>0</v>
      </c>
      <c r="J391" s="7">
        <v>0</v>
      </c>
      <c r="K391" s="10"/>
    </row>
    <row r="392" spans="1:11">
      <c r="A392" s="8">
        <v>387</v>
      </c>
      <c r="B392" s="10" t="s">
        <v>21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10"/>
    </row>
    <row r="393" spans="1:11" ht="25.5">
      <c r="A393" s="8">
        <v>388</v>
      </c>
      <c r="B393" s="13" t="s">
        <v>196</v>
      </c>
      <c r="C393" s="7">
        <v>0</v>
      </c>
      <c r="D393" s="7">
        <f>D394+D395+D396+D397</f>
        <v>1620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10"/>
    </row>
    <row r="394" spans="1:11">
      <c r="A394" s="8">
        <v>389</v>
      </c>
      <c r="B394" s="13" t="s">
        <v>2</v>
      </c>
      <c r="C394" s="7">
        <v>0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10"/>
    </row>
    <row r="395" spans="1:11">
      <c r="A395" s="8">
        <v>390</v>
      </c>
      <c r="B395" s="10" t="s">
        <v>3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10"/>
    </row>
    <row r="396" spans="1:11">
      <c r="A396" s="8">
        <v>391</v>
      </c>
      <c r="B396" s="10" t="s">
        <v>4</v>
      </c>
      <c r="C396" s="7">
        <v>0</v>
      </c>
      <c r="D396" s="7">
        <f>1620</f>
        <v>1620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10"/>
    </row>
    <row r="397" spans="1:11">
      <c r="A397" s="8">
        <v>392</v>
      </c>
      <c r="B397" s="10" t="s">
        <v>5</v>
      </c>
      <c r="C397" s="7">
        <v>0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10"/>
    </row>
    <row r="398" spans="1:11" ht="25.5">
      <c r="A398" s="8">
        <v>393</v>
      </c>
      <c r="B398" s="13" t="s">
        <v>197</v>
      </c>
      <c r="C398" s="7">
        <v>0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10"/>
    </row>
    <row r="399" spans="1:11">
      <c r="A399" s="8">
        <v>394</v>
      </c>
      <c r="B399" s="13" t="s">
        <v>2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10"/>
    </row>
    <row r="400" spans="1:11">
      <c r="A400" s="8">
        <v>395</v>
      </c>
      <c r="B400" s="10" t="s">
        <v>3</v>
      </c>
      <c r="C400" s="7">
        <v>0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10"/>
    </row>
    <row r="401" spans="1:11">
      <c r="A401" s="8">
        <v>396</v>
      </c>
      <c r="B401" s="10" t="s">
        <v>4</v>
      </c>
      <c r="C401" s="7">
        <v>0</v>
      </c>
      <c r="D401" s="7">
        <v>0</v>
      </c>
      <c r="E401" s="7">
        <v>0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10"/>
    </row>
    <row r="402" spans="1:11">
      <c r="A402" s="8">
        <v>397</v>
      </c>
      <c r="B402" s="10" t="s">
        <v>5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10"/>
    </row>
    <row r="403" spans="1:11" ht="25.5">
      <c r="A403" s="8">
        <v>398</v>
      </c>
      <c r="B403" s="13" t="s">
        <v>237</v>
      </c>
      <c r="C403" s="7">
        <f>D403+E403+F403+G403+H403+I403+J403</f>
        <v>2000</v>
      </c>
      <c r="D403" s="7">
        <v>0</v>
      </c>
      <c r="E403" s="7">
        <v>0</v>
      </c>
      <c r="F403" s="7">
        <v>0</v>
      </c>
      <c r="G403" s="7">
        <f>G404+G405+G406+G407</f>
        <v>2000</v>
      </c>
      <c r="H403" s="7">
        <f>H405+H406+H407</f>
        <v>0</v>
      </c>
      <c r="I403" s="7">
        <f>I405+I406+I407</f>
        <v>0</v>
      </c>
      <c r="J403" s="7">
        <v>0</v>
      </c>
      <c r="K403" s="10"/>
    </row>
    <row r="404" spans="1:11">
      <c r="A404" s="8">
        <v>399</v>
      </c>
      <c r="B404" s="13" t="s">
        <v>2</v>
      </c>
      <c r="C404" s="7">
        <v>0</v>
      </c>
      <c r="D404" s="7">
        <v>0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10"/>
    </row>
    <row r="405" spans="1:11">
      <c r="A405" s="8">
        <v>400</v>
      </c>
      <c r="B405" s="10" t="s">
        <v>3</v>
      </c>
      <c r="C405" s="7">
        <v>0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10"/>
    </row>
    <row r="406" spans="1:11">
      <c r="A406" s="8">
        <v>401</v>
      </c>
      <c r="B406" s="10" t="s">
        <v>4</v>
      </c>
      <c r="C406" s="7">
        <f>D406+E406+F406+G406+H406+I406+J406</f>
        <v>2000</v>
      </c>
      <c r="D406" s="7">
        <v>0</v>
      </c>
      <c r="E406" s="7">
        <v>0</v>
      </c>
      <c r="F406" s="7">
        <v>0</v>
      </c>
      <c r="G406" s="7">
        <v>2000</v>
      </c>
      <c r="H406" s="7">
        <v>0</v>
      </c>
      <c r="I406" s="7">
        <v>0</v>
      </c>
      <c r="J406" s="7">
        <v>0</v>
      </c>
      <c r="K406" s="10"/>
    </row>
    <row r="407" spans="1:11">
      <c r="A407" s="8">
        <v>402</v>
      </c>
      <c r="B407" s="10" t="s">
        <v>5</v>
      </c>
      <c r="C407" s="7">
        <v>0</v>
      </c>
      <c r="D407" s="7">
        <v>0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10"/>
    </row>
    <row r="408" spans="1:11" ht="25.5">
      <c r="A408" s="8">
        <v>403</v>
      </c>
      <c r="B408" s="13" t="s">
        <v>238</v>
      </c>
      <c r="C408" s="7">
        <f>D408+E408+F408+G408+H408+I408+J408</f>
        <v>1000</v>
      </c>
      <c r="D408" s="7">
        <v>0</v>
      </c>
      <c r="E408" s="7">
        <v>0</v>
      </c>
      <c r="F408" s="7">
        <v>0</v>
      </c>
      <c r="G408" s="7">
        <f>G409+G410+G411+G412</f>
        <v>1000</v>
      </c>
      <c r="H408" s="7">
        <f>H410+H411+H412</f>
        <v>0</v>
      </c>
      <c r="I408" s="7">
        <v>0</v>
      </c>
      <c r="J408" s="7">
        <v>0</v>
      </c>
      <c r="K408" s="10"/>
    </row>
    <row r="409" spans="1:11">
      <c r="A409" s="8">
        <v>404</v>
      </c>
      <c r="B409" s="13" t="s">
        <v>2</v>
      </c>
      <c r="C409" s="7">
        <v>0</v>
      </c>
      <c r="D409" s="7">
        <v>0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10"/>
    </row>
    <row r="410" spans="1:11">
      <c r="A410" s="8">
        <v>405</v>
      </c>
      <c r="B410" s="10" t="s">
        <v>3</v>
      </c>
      <c r="C410" s="7">
        <v>0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10"/>
    </row>
    <row r="411" spans="1:11">
      <c r="A411" s="8">
        <v>406</v>
      </c>
      <c r="B411" s="10" t="s">
        <v>4</v>
      </c>
      <c r="C411" s="7">
        <f>D411+E411+F411+G411+H411+I411+J411</f>
        <v>1000</v>
      </c>
      <c r="D411" s="7">
        <v>0</v>
      </c>
      <c r="E411" s="7">
        <v>0</v>
      </c>
      <c r="F411" s="7">
        <v>0</v>
      </c>
      <c r="G411" s="7">
        <v>1000</v>
      </c>
      <c r="H411" s="7">
        <v>0</v>
      </c>
      <c r="I411" s="7">
        <v>0</v>
      </c>
      <c r="J411" s="7">
        <v>0</v>
      </c>
      <c r="K411" s="10"/>
    </row>
    <row r="412" spans="1:11">
      <c r="A412" s="8">
        <v>407</v>
      </c>
      <c r="B412" s="10" t="s">
        <v>5</v>
      </c>
      <c r="C412" s="7">
        <v>0</v>
      </c>
      <c r="D412" s="7">
        <v>0</v>
      </c>
      <c r="E412" s="7">
        <v>0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10"/>
    </row>
    <row r="413" spans="1:11" ht="38.25">
      <c r="A413" s="8">
        <v>408</v>
      </c>
      <c r="B413" s="13" t="s">
        <v>204</v>
      </c>
      <c r="C413" s="7">
        <v>0</v>
      </c>
      <c r="D413" s="7">
        <v>0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10"/>
    </row>
    <row r="414" spans="1:11">
      <c r="A414" s="8">
        <v>409</v>
      </c>
      <c r="B414" s="13" t="s">
        <v>2</v>
      </c>
      <c r="C414" s="7">
        <v>0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10"/>
    </row>
    <row r="415" spans="1:11">
      <c r="A415" s="8">
        <v>410</v>
      </c>
      <c r="B415" s="10" t="s">
        <v>3</v>
      </c>
      <c r="C415" s="7">
        <v>0</v>
      </c>
      <c r="D415" s="7">
        <v>0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10"/>
    </row>
    <row r="416" spans="1:11">
      <c r="A416" s="8">
        <v>411</v>
      </c>
      <c r="B416" s="10" t="s">
        <v>4</v>
      </c>
      <c r="C416" s="7">
        <v>0</v>
      </c>
      <c r="D416" s="7">
        <v>0</v>
      </c>
      <c r="E416" s="7">
        <v>0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10"/>
    </row>
    <row r="417" spans="1:11">
      <c r="A417" s="8">
        <v>412</v>
      </c>
      <c r="B417" s="10" t="s">
        <v>15</v>
      </c>
      <c r="C417" s="7">
        <v>0</v>
      </c>
      <c r="D417" s="7">
        <v>0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10"/>
    </row>
    <row r="418" spans="1:11" ht="51">
      <c r="A418" s="8">
        <v>413</v>
      </c>
      <c r="B418" s="41" t="s">
        <v>74</v>
      </c>
      <c r="C418" s="7">
        <v>0</v>
      </c>
      <c r="D418" s="7">
        <v>0</v>
      </c>
      <c r="E418" s="7">
        <v>0</v>
      </c>
      <c r="F418" s="7">
        <v>0</v>
      </c>
      <c r="G418" s="7">
        <v>0</v>
      </c>
      <c r="H418" s="7">
        <f>H420+H421+H422</f>
        <v>0</v>
      </c>
      <c r="I418" s="7">
        <f>I420+I421+I422</f>
        <v>0</v>
      </c>
      <c r="J418" s="7">
        <v>0</v>
      </c>
      <c r="K418" s="10"/>
    </row>
    <row r="419" spans="1:11">
      <c r="A419" s="8">
        <v>414</v>
      </c>
      <c r="B419" s="41" t="s">
        <v>2</v>
      </c>
      <c r="C419" s="7">
        <v>0</v>
      </c>
      <c r="D419" s="7">
        <v>0</v>
      </c>
      <c r="E419" s="7">
        <v>0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10"/>
    </row>
    <row r="420" spans="1:11">
      <c r="A420" s="8">
        <v>415</v>
      </c>
      <c r="B420" s="10" t="s">
        <v>3</v>
      </c>
      <c r="C420" s="7">
        <v>0</v>
      </c>
      <c r="D420" s="7">
        <v>0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10"/>
    </row>
    <row r="421" spans="1:11">
      <c r="A421" s="8">
        <v>416</v>
      </c>
      <c r="B421" s="10" t="s">
        <v>4</v>
      </c>
      <c r="C421" s="7">
        <v>0</v>
      </c>
      <c r="D421" s="7">
        <v>0</v>
      </c>
      <c r="E421" s="7">
        <v>0</v>
      </c>
      <c r="F421" s="7">
        <v>0</v>
      </c>
      <c r="G421" s="7">
        <v>0</v>
      </c>
      <c r="H421" s="7">
        <f>H426</f>
        <v>0</v>
      </c>
      <c r="I421" s="7">
        <f>I426</f>
        <v>0</v>
      </c>
      <c r="J421" s="7">
        <v>0</v>
      </c>
      <c r="K421" s="10"/>
    </row>
    <row r="422" spans="1:11">
      <c r="A422" s="8">
        <v>417</v>
      </c>
      <c r="B422" s="10" t="s">
        <v>5</v>
      </c>
      <c r="C422" s="7">
        <v>0</v>
      </c>
      <c r="D422" s="7">
        <v>0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10"/>
    </row>
    <row r="423" spans="1:11" ht="15" customHeight="1">
      <c r="A423" s="8">
        <v>418</v>
      </c>
      <c r="B423" s="62" t="s">
        <v>291</v>
      </c>
      <c r="C423" s="63"/>
      <c r="D423" s="63"/>
      <c r="E423" s="63"/>
      <c r="F423" s="63"/>
      <c r="G423" s="63"/>
      <c r="H423" s="63"/>
      <c r="I423" s="63"/>
      <c r="J423" s="63"/>
      <c r="K423" s="64"/>
    </row>
    <row r="424" spans="1:11">
      <c r="A424" s="8">
        <v>419</v>
      </c>
      <c r="B424" s="40" t="s">
        <v>75</v>
      </c>
      <c r="C424" s="9">
        <f>D424+E424+F424+G424+H424+I424+J424</f>
        <v>77390.100000000006</v>
      </c>
      <c r="D424" s="9">
        <f>D426+D427+D428</f>
        <v>19600</v>
      </c>
      <c r="E424" s="9">
        <f>E426+E427+E428</f>
        <v>20950</v>
      </c>
      <c r="F424" s="9">
        <f>F426+F427+F428</f>
        <v>31670</v>
      </c>
      <c r="G424" s="9">
        <f>G426+G427+G428</f>
        <v>1200</v>
      </c>
      <c r="H424" s="9">
        <f t="shared" ref="H424:J424" si="79">H426+H427+H428</f>
        <v>1260</v>
      </c>
      <c r="I424" s="9">
        <f t="shared" si="79"/>
        <v>1322</v>
      </c>
      <c r="J424" s="9">
        <f t="shared" si="79"/>
        <v>1388.1</v>
      </c>
      <c r="K424" s="10"/>
    </row>
    <row r="425" spans="1:11">
      <c r="A425" s="8">
        <v>420</v>
      </c>
      <c r="B425" s="41" t="s">
        <v>2</v>
      </c>
      <c r="C425" s="9">
        <v>0</v>
      </c>
      <c r="D425" s="9">
        <v>0</v>
      </c>
      <c r="E425" s="9">
        <v>0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10"/>
    </row>
    <row r="426" spans="1:11">
      <c r="A426" s="8">
        <v>421</v>
      </c>
      <c r="B426" s="10" t="s">
        <v>3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10"/>
    </row>
    <row r="427" spans="1:11">
      <c r="A427" s="8">
        <v>422</v>
      </c>
      <c r="B427" s="10" t="s">
        <v>4</v>
      </c>
      <c r="C427" s="9">
        <f>D427+E427+F427+G427+H427+I427+J427</f>
        <v>77390.100000000006</v>
      </c>
      <c r="D427" s="9">
        <f>D433</f>
        <v>19600</v>
      </c>
      <c r="E427" s="9">
        <f>E433</f>
        <v>20950</v>
      </c>
      <c r="F427" s="9">
        <f>F433</f>
        <v>31670</v>
      </c>
      <c r="G427" s="9">
        <f>G433</f>
        <v>1200</v>
      </c>
      <c r="H427" s="9">
        <f t="shared" ref="H427:J427" si="80">H433</f>
        <v>1260</v>
      </c>
      <c r="I427" s="9">
        <f t="shared" si="80"/>
        <v>1322</v>
      </c>
      <c r="J427" s="9">
        <f t="shared" si="80"/>
        <v>1388.1</v>
      </c>
      <c r="K427" s="10"/>
    </row>
    <row r="428" spans="1:11">
      <c r="A428" s="8">
        <v>423</v>
      </c>
      <c r="B428" s="10" t="s">
        <v>5</v>
      </c>
      <c r="C428" s="9">
        <v>0</v>
      </c>
      <c r="D428" s="9">
        <v>0</v>
      </c>
      <c r="E428" s="9">
        <v>0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10"/>
    </row>
    <row r="429" spans="1:11">
      <c r="A429" s="8">
        <v>424</v>
      </c>
      <c r="B429" s="10" t="s">
        <v>20</v>
      </c>
      <c r="C429" s="10"/>
      <c r="D429" s="10"/>
      <c r="E429" s="10"/>
      <c r="F429" s="10"/>
      <c r="G429" s="10"/>
      <c r="H429" s="10"/>
      <c r="I429" s="10"/>
      <c r="J429" s="10"/>
      <c r="K429" s="10"/>
    </row>
    <row r="430" spans="1:11" ht="25.5">
      <c r="A430" s="8">
        <v>425</v>
      </c>
      <c r="B430" s="41" t="s">
        <v>76</v>
      </c>
      <c r="C430" s="7">
        <f>D430+E430+F430+G430+H430+I430+J430</f>
        <v>77390.100000000006</v>
      </c>
      <c r="D430" s="7">
        <f>D432+D433+D434</f>
        <v>19600</v>
      </c>
      <c r="E430" s="7">
        <f>E432+E433+E434</f>
        <v>20950</v>
      </c>
      <c r="F430" s="7">
        <f>F432+F433+F434</f>
        <v>31670</v>
      </c>
      <c r="G430" s="7">
        <f>G432+G433+G434</f>
        <v>1200</v>
      </c>
      <c r="H430" s="7">
        <f t="shared" ref="H430:J430" si="81">H432+H433+H434</f>
        <v>1260</v>
      </c>
      <c r="I430" s="7">
        <f t="shared" si="81"/>
        <v>1322</v>
      </c>
      <c r="J430" s="7">
        <f t="shared" si="81"/>
        <v>1388.1</v>
      </c>
      <c r="K430" s="10"/>
    </row>
    <row r="431" spans="1:11">
      <c r="A431" s="8">
        <v>426</v>
      </c>
      <c r="B431" s="41" t="s">
        <v>2</v>
      </c>
      <c r="C431" s="7">
        <v>0</v>
      </c>
      <c r="D431" s="7">
        <v>0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10"/>
    </row>
    <row r="432" spans="1:11">
      <c r="A432" s="8">
        <v>427</v>
      </c>
      <c r="B432" s="10" t="s">
        <v>3</v>
      </c>
      <c r="C432" s="7">
        <v>0</v>
      </c>
      <c r="D432" s="7">
        <v>0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10"/>
    </row>
    <row r="433" spans="1:11">
      <c r="A433" s="8">
        <v>428</v>
      </c>
      <c r="B433" s="10" t="s">
        <v>4</v>
      </c>
      <c r="C433" s="7">
        <f>D433+E433+F433+G433+H433+I433+J433</f>
        <v>77390.100000000006</v>
      </c>
      <c r="D433" s="7">
        <f>D438+D463</f>
        <v>19600</v>
      </c>
      <c r="E433" s="7">
        <f>E438+E463</f>
        <v>20950</v>
      </c>
      <c r="F433" s="7">
        <f>F438+F463</f>
        <v>31670</v>
      </c>
      <c r="G433" s="7">
        <f>G438+G463</f>
        <v>1200</v>
      </c>
      <c r="H433" s="7">
        <f t="shared" ref="H433:J433" si="82">H438+H463</f>
        <v>1260</v>
      </c>
      <c r="I433" s="7">
        <f t="shared" si="82"/>
        <v>1322</v>
      </c>
      <c r="J433" s="7">
        <f t="shared" si="82"/>
        <v>1388.1</v>
      </c>
      <c r="K433" s="10"/>
    </row>
    <row r="434" spans="1:11">
      <c r="A434" s="8">
        <v>429</v>
      </c>
      <c r="B434" s="10" t="s">
        <v>21</v>
      </c>
      <c r="C434" s="7">
        <f t="shared" ref="C434:C458" si="83">D434+E434+F434+G434+H434+I434+J434</f>
        <v>0</v>
      </c>
      <c r="D434" s="7">
        <v>0</v>
      </c>
      <c r="E434" s="7">
        <v>0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10"/>
    </row>
    <row r="435" spans="1:11" ht="54">
      <c r="A435" s="8">
        <v>430</v>
      </c>
      <c r="B435" s="12" t="s">
        <v>26</v>
      </c>
      <c r="C435" s="9">
        <f t="shared" si="83"/>
        <v>8020.1</v>
      </c>
      <c r="D435" s="9">
        <f>D437+D438+D439</f>
        <v>50</v>
      </c>
      <c r="E435" s="9">
        <f>E437+E438+E439</f>
        <v>1400</v>
      </c>
      <c r="F435" s="9">
        <f>F437+F438+F439</f>
        <v>1400</v>
      </c>
      <c r="G435" s="9">
        <f>G436+G437+G438+G439</f>
        <v>1200</v>
      </c>
      <c r="H435" s="9">
        <f>H436+H437+H438+H439</f>
        <v>1260</v>
      </c>
      <c r="I435" s="9">
        <f>I436+I437+I438+I439</f>
        <v>1322</v>
      </c>
      <c r="J435" s="9">
        <f>J436+J437+J438+J439</f>
        <v>1388.1</v>
      </c>
      <c r="K435" s="10">
        <v>34.35</v>
      </c>
    </row>
    <row r="436" spans="1:11">
      <c r="A436" s="8">
        <v>431</v>
      </c>
      <c r="B436" s="10" t="s">
        <v>2</v>
      </c>
      <c r="C436" s="7">
        <v>0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  <c r="I436" s="7">
        <v>0</v>
      </c>
      <c r="J436" s="7">
        <v>0</v>
      </c>
      <c r="K436" s="10"/>
    </row>
    <row r="437" spans="1:11">
      <c r="A437" s="8">
        <v>432</v>
      </c>
      <c r="B437" s="10" t="s">
        <v>3</v>
      </c>
      <c r="C437" s="7">
        <f t="shared" si="83"/>
        <v>0</v>
      </c>
      <c r="D437" s="7">
        <f t="shared" ref="D437:D457" si="84">E437+F437+G437+H437+I437+J437+K437</f>
        <v>0</v>
      </c>
      <c r="E437" s="7">
        <f t="shared" ref="E437:E457" si="85">F437+G437+H437+I437+J437+K437+L437</f>
        <v>0</v>
      </c>
      <c r="F437" s="7">
        <f t="shared" ref="F437:F457" si="86">G437+H437+I437+J437+K437+L437+M437</f>
        <v>0</v>
      </c>
      <c r="G437" s="7">
        <f t="shared" ref="G437:G457" si="87">H437+I437+J437+K437+L437+M437+N437</f>
        <v>0</v>
      </c>
      <c r="H437" s="7">
        <f t="shared" ref="H437" si="88">I437+J437+K437+L437+M437+N437+O437</f>
        <v>0</v>
      </c>
      <c r="I437" s="7">
        <f t="shared" ref="I437" si="89">J437+K437+L437+M437+N437+O437+P437</f>
        <v>0</v>
      </c>
      <c r="J437" s="7">
        <f t="shared" ref="J437" si="90">K437+L437+M437+N437+O437+P437+Q437</f>
        <v>0</v>
      </c>
      <c r="K437" s="10"/>
    </row>
    <row r="438" spans="1:11">
      <c r="A438" s="8">
        <v>433</v>
      </c>
      <c r="B438" s="10" t="s">
        <v>4</v>
      </c>
      <c r="C438" s="7">
        <f t="shared" si="83"/>
        <v>8020.1</v>
      </c>
      <c r="D438" s="7">
        <f>D443+D448+D453+D458</f>
        <v>50</v>
      </c>
      <c r="E438" s="7">
        <f>E443+E448+E453+E458</f>
        <v>1400</v>
      </c>
      <c r="F438" s="7">
        <v>1400</v>
      </c>
      <c r="G438" s="7">
        <f>G453+G458</f>
        <v>1200</v>
      </c>
      <c r="H438" s="7">
        <f t="shared" ref="H438:J438" si="91">H453+H458</f>
        <v>1260</v>
      </c>
      <c r="I438" s="7">
        <f t="shared" si="91"/>
        <v>1322</v>
      </c>
      <c r="J438" s="7">
        <f t="shared" si="91"/>
        <v>1388.1</v>
      </c>
      <c r="K438" s="10"/>
    </row>
    <row r="439" spans="1:11">
      <c r="A439" s="8">
        <v>434</v>
      </c>
      <c r="B439" s="10" t="s">
        <v>5</v>
      </c>
      <c r="C439" s="7">
        <f t="shared" si="83"/>
        <v>0</v>
      </c>
      <c r="D439" s="7">
        <f t="shared" si="84"/>
        <v>0</v>
      </c>
      <c r="E439" s="7">
        <f t="shared" si="85"/>
        <v>0</v>
      </c>
      <c r="F439" s="7">
        <f t="shared" si="86"/>
        <v>0</v>
      </c>
      <c r="G439" s="7">
        <f t="shared" si="87"/>
        <v>0</v>
      </c>
      <c r="H439" s="7">
        <f t="shared" ref="H439:H449" si="92">I439+J439+K439+L439+M439+N439+O439</f>
        <v>0</v>
      </c>
      <c r="I439" s="7">
        <f t="shared" ref="I439:I449" si="93">J439+K439+L439+M439+N439+O439+P439</f>
        <v>0</v>
      </c>
      <c r="J439" s="7">
        <f t="shared" ref="J439:J449" si="94">K439+L439+M439+N439+O439+P439+Q439</f>
        <v>0</v>
      </c>
      <c r="K439" s="10"/>
    </row>
    <row r="440" spans="1:11" ht="76.5">
      <c r="A440" s="8">
        <v>435</v>
      </c>
      <c r="B440" s="13" t="s">
        <v>239</v>
      </c>
      <c r="C440" s="7">
        <f t="shared" si="83"/>
        <v>0</v>
      </c>
      <c r="D440" s="7">
        <f t="shared" si="84"/>
        <v>0</v>
      </c>
      <c r="E440" s="7">
        <f t="shared" si="85"/>
        <v>0</v>
      </c>
      <c r="F440" s="7">
        <f t="shared" si="86"/>
        <v>0</v>
      </c>
      <c r="G440" s="7">
        <f t="shared" si="87"/>
        <v>0</v>
      </c>
      <c r="H440" s="7">
        <f t="shared" si="92"/>
        <v>0</v>
      </c>
      <c r="I440" s="7">
        <f t="shared" si="93"/>
        <v>0</v>
      </c>
      <c r="J440" s="7">
        <f t="shared" si="94"/>
        <v>0</v>
      </c>
      <c r="K440" s="10"/>
    </row>
    <row r="441" spans="1:11">
      <c r="A441" s="8">
        <v>436</v>
      </c>
      <c r="B441" s="13" t="s">
        <v>2</v>
      </c>
      <c r="C441" s="7">
        <v>0</v>
      </c>
      <c r="D441" s="7">
        <v>0</v>
      </c>
      <c r="E441" s="7">
        <v>0</v>
      </c>
      <c r="F441" s="7">
        <v>0</v>
      </c>
      <c r="G441" s="7">
        <v>0</v>
      </c>
      <c r="H441" s="7">
        <v>0</v>
      </c>
      <c r="I441" s="7">
        <v>0</v>
      </c>
      <c r="J441" s="7">
        <v>0</v>
      </c>
      <c r="K441" s="10"/>
    </row>
    <row r="442" spans="1:11">
      <c r="A442" s="8">
        <v>437</v>
      </c>
      <c r="B442" s="10" t="s">
        <v>3</v>
      </c>
      <c r="C442" s="7">
        <f t="shared" si="83"/>
        <v>0</v>
      </c>
      <c r="D442" s="7">
        <f t="shared" si="84"/>
        <v>0</v>
      </c>
      <c r="E442" s="7">
        <f t="shared" si="85"/>
        <v>0</v>
      </c>
      <c r="F442" s="7">
        <f t="shared" si="86"/>
        <v>0</v>
      </c>
      <c r="G442" s="7">
        <f t="shared" si="87"/>
        <v>0</v>
      </c>
      <c r="H442" s="7">
        <f t="shared" si="92"/>
        <v>0</v>
      </c>
      <c r="I442" s="7">
        <f t="shared" si="93"/>
        <v>0</v>
      </c>
      <c r="J442" s="7">
        <f t="shared" si="94"/>
        <v>0</v>
      </c>
      <c r="K442" s="10"/>
    </row>
    <row r="443" spans="1:11">
      <c r="A443" s="8">
        <v>438</v>
      </c>
      <c r="B443" s="10" t="s">
        <v>4</v>
      </c>
      <c r="C443" s="7">
        <f t="shared" si="83"/>
        <v>0</v>
      </c>
      <c r="D443" s="7">
        <f t="shared" si="84"/>
        <v>0</v>
      </c>
      <c r="E443" s="7">
        <f t="shared" si="85"/>
        <v>0</v>
      </c>
      <c r="F443" s="7">
        <f t="shared" si="86"/>
        <v>0</v>
      </c>
      <c r="G443" s="7">
        <f t="shared" si="87"/>
        <v>0</v>
      </c>
      <c r="H443" s="7">
        <f t="shared" si="92"/>
        <v>0</v>
      </c>
      <c r="I443" s="7">
        <f t="shared" si="93"/>
        <v>0</v>
      </c>
      <c r="J443" s="7">
        <f t="shared" si="94"/>
        <v>0</v>
      </c>
      <c r="K443" s="10"/>
    </row>
    <row r="444" spans="1:11">
      <c r="A444" s="8">
        <v>439</v>
      </c>
      <c r="B444" s="10" t="s">
        <v>5</v>
      </c>
      <c r="C444" s="7">
        <f t="shared" si="83"/>
        <v>0</v>
      </c>
      <c r="D444" s="7">
        <f t="shared" si="84"/>
        <v>0</v>
      </c>
      <c r="E444" s="7">
        <f t="shared" si="85"/>
        <v>0</v>
      </c>
      <c r="F444" s="7">
        <f t="shared" si="86"/>
        <v>0</v>
      </c>
      <c r="G444" s="7">
        <f t="shared" si="87"/>
        <v>0</v>
      </c>
      <c r="H444" s="7">
        <f t="shared" si="92"/>
        <v>0</v>
      </c>
      <c r="I444" s="7">
        <f t="shared" si="93"/>
        <v>0</v>
      </c>
      <c r="J444" s="7">
        <f t="shared" si="94"/>
        <v>0</v>
      </c>
      <c r="K444" s="10"/>
    </row>
    <row r="445" spans="1:11" ht="39.75" customHeight="1">
      <c r="A445" s="8">
        <v>440</v>
      </c>
      <c r="B445" s="13" t="s">
        <v>240</v>
      </c>
      <c r="C445" s="7">
        <f t="shared" si="83"/>
        <v>100</v>
      </c>
      <c r="D445" s="7">
        <v>0</v>
      </c>
      <c r="E445" s="7">
        <f>E446+E447+E448+E449</f>
        <v>100</v>
      </c>
      <c r="F445" s="7">
        <f t="shared" si="86"/>
        <v>0</v>
      </c>
      <c r="G445" s="7">
        <f t="shared" si="87"/>
        <v>0</v>
      </c>
      <c r="H445" s="7">
        <f t="shared" si="92"/>
        <v>0</v>
      </c>
      <c r="I445" s="7">
        <f t="shared" si="93"/>
        <v>0</v>
      </c>
      <c r="J445" s="7">
        <f t="shared" si="94"/>
        <v>0</v>
      </c>
      <c r="K445" s="10"/>
    </row>
    <row r="446" spans="1:11">
      <c r="A446" s="8">
        <v>441</v>
      </c>
      <c r="B446" s="13" t="s">
        <v>2</v>
      </c>
      <c r="C446" s="7">
        <v>0</v>
      </c>
      <c r="D446" s="7">
        <v>0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10"/>
    </row>
    <row r="447" spans="1:11">
      <c r="A447" s="8">
        <v>442</v>
      </c>
      <c r="B447" s="10" t="s">
        <v>3</v>
      </c>
      <c r="C447" s="7">
        <f t="shared" si="83"/>
        <v>0</v>
      </c>
      <c r="D447" s="7">
        <f t="shared" si="84"/>
        <v>0</v>
      </c>
      <c r="E447" s="7">
        <f t="shared" si="85"/>
        <v>0</v>
      </c>
      <c r="F447" s="7">
        <f t="shared" si="86"/>
        <v>0</v>
      </c>
      <c r="G447" s="7">
        <f t="shared" si="87"/>
        <v>0</v>
      </c>
      <c r="H447" s="7">
        <f t="shared" si="92"/>
        <v>0</v>
      </c>
      <c r="I447" s="7">
        <f t="shared" si="93"/>
        <v>0</v>
      </c>
      <c r="J447" s="7">
        <f t="shared" si="94"/>
        <v>0</v>
      </c>
      <c r="K447" s="10"/>
    </row>
    <row r="448" spans="1:11">
      <c r="A448" s="8">
        <v>443</v>
      </c>
      <c r="B448" s="10" t="s">
        <v>4</v>
      </c>
      <c r="C448" s="7">
        <f t="shared" si="83"/>
        <v>100</v>
      </c>
      <c r="D448" s="7">
        <v>0</v>
      </c>
      <c r="E448" s="7">
        <v>100</v>
      </c>
      <c r="F448" s="7">
        <f t="shared" si="86"/>
        <v>0</v>
      </c>
      <c r="G448" s="7">
        <f t="shared" si="87"/>
        <v>0</v>
      </c>
      <c r="H448" s="7">
        <f t="shared" si="92"/>
        <v>0</v>
      </c>
      <c r="I448" s="7">
        <f t="shared" si="93"/>
        <v>0</v>
      </c>
      <c r="J448" s="7">
        <f t="shared" si="94"/>
        <v>0</v>
      </c>
      <c r="K448" s="10"/>
    </row>
    <row r="449" spans="1:11">
      <c r="A449" s="8">
        <v>444</v>
      </c>
      <c r="B449" s="10" t="s">
        <v>5</v>
      </c>
      <c r="C449" s="7">
        <f t="shared" si="83"/>
        <v>0</v>
      </c>
      <c r="D449" s="7">
        <f t="shared" si="84"/>
        <v>0</v>
      </c>
      <c r="E449" s="7">
        <f t="shared" si="85"/>
        <v>0</v>
      </c>
      <c r="F449" s="7">
        <f t="shared" si="86"/>
        <v>0</v>
      </c>
      <c r="G449" s="7">
        <f t="shared" si="87"/>
        <v>0</v>
      </c>
      <c r="H449" s="7">
        <f t="shared" si="92"/>
        <v>0</v>
      </c>
      <c r="I449" s="7">
        <f t="shared" si="93"/>
        <v>0</v>
      </c>
      <c r="J449" s="7">
        <f t="shared" si="94"/>
        <v>0</v>
      </c>
      <c r="K449" s="10"/>
    </row>
    <row r="450" spans="1:11" ht="16.149999999999999" customHeight="1">
      <c r="A450" s="8">
        <v>445</v>
      </c>
      <c r="B450" s="13" t="s">
        <v>205</v>
      </c>
      <c r="C450" s="7">
        <f t="shared" si="83"/>
        <v>780.5</v>
      </c>
      <c r="D450" s="7">
        <f>D451+D452+D453+D454</f>
        <v>50</v>
      </c>
      <c r="E450" s="7">
        <f>E451+E452+E453+E454</f>
        <v>200</v>
      </c>
      <c r="F450" s="7">
        <v>100</v>
      </c>
      <c r="G450" s="7">
        <f>G451+G452+G453+G454</f>
        <v>100</v>
      </c>
      <c r="H450" s="7">
        <v>105</v>
      </c>
      <c r="I450" s="7">
        <v>110</v>
      </c>
      <c r="J450" s="7">
        <v>115.5</v>
      </c>
      <c r="K450" s="10"/>
    </row>
    <row r="451" spans="1:11">
      <c r="A451" s="8">
        <v>446</v>
      </c>
      <c r="B451" s="13" t="s">
        <v>2</v>
      </c>
      <c r="C451" s="7">
        <v>0</v>
      </c>
      <c r="D451" s="7">
        <v>0</v>
      </c>
      <c r="E451" s="7">
        <v>0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10"/>
    </row>
    <row r="452" spans="1:11">
      <c r="A452" s="8">
        <v>447</v>
      </c>
      <c r="B452" s="10" t="s">
        <v>3</v>
      </c>
      <c r="C452" s="7">
        <f t="shared" si="83"/>
        <v>0</v>
      </c>
      <c r="D452" s="7">
        <f t="shared" si="84"/>
        <v>0</v>
      </c>
      <c r="E452" s="7">
        <f t="shared" si="85"/>
        <v>0</v>
      </c>
      <c r="F452" s="7">
        <f t="shared" si="86"/>
        <v>0</v>
      </c>
      <c r="G452" s="7">
        <f t="shared" si="87"/>
        <v>0</v>
      </c>
      <c r="H452" s="7">
        <f t="shared" ref="H452" si="95">I452+J452+K452+L452+M452+N452+O452</f>
        <v>0</v>
      </c>
      <c r="I452" s="7">
        <f t="shared" ref="I452" si="96">J452+K452+L452+M452+N452+O452+P452</f>
        <v>0</v>
      </c>
      <c r="J452" s="7">
        <f t="shared" ref="J452" si="97">K452+L452+M452+N452+O452+P452+Q452</f>
        <v>0</v>
      </c>
      <c r="K452" s="10"/>
    </row>
    <row r="453" spans="1:11">
      <c r="A453" s="8">
        <v>448</v>
      </c>
      <c r="B453" s="10" t="s">
        <v>4</v>
      </c>
      <c r="C453" s="7">
        <f t="shared" si="83"/>
        <v>780.5</v>
      </c>
      <c r="D453" s="7">
        <v>50</v>
      </c>
      <c r="E453" s="7">
        <v>200</v>
      </c>
      <c r="F453" s="7">
        <v>100</v>
      </c>
      <c r="G453" s="7">
        <v>100</v>
      </c>
      <c r="H453" s="7">
        <v>105</v>
      </c>
      <c r="I453" s="7">
        <v>110</v>
      </c>
      <c r="J453" s="7">
        <v>115.5</v>
      </c>
      <c r="K453" s="10"/>
    </row>
    <row r="454" spans="1:11">
      <c r="A454" s="8">
        <v>449</v>
      </c>
      <c r="B454" s="10" t="s">
        <v>5</v>
      </c>
      <c r="C454" s="7">
        <f t="shared" si="83"/>
        <v>0</v>
      </c>
      <c r="D454" s="7">
        <f t="shared" si="84"/>
        <v>0</v>
      </c>
      <c r="E454" s="7">
        <f t="shared" si="85"/>
        <v>0</v>
      </c>
      <c r="F454" s="7">
        <f t="shared" si="86"/>
        <v>0</v>
      </c>
      <c r="G454" s="7">
        <f t="shared" si="87"/>
        <v>0</v>
      </c>
      <c r="H454" s="7">
        <f t="shared" ref="H454" si="98">I454+J454+K454+L454+M454+N454+O454</f>
        <v>0</v>
      </c>
      <c r="I454" s="7">
        <f t="shared" ref="I454" si="99">J454+K454+L454+M454+N454+O454+P454</f>
        <v>0</v>
      </c>
      <c r="J454" s="7">
        <f t="shared" ref="J454" si="100">K454+L454+M454+N454+O454+P454+Q454</f>
        <v>0</v>
      </c>
      <c r="K454" s="10"/>
    </row>
    <row r="455" spans="1:11">
      <c r="A455" s="8">
        <v>450</v>
      </c>
      <c r="B455" s="13" t="s">
        <v>206</v>
      </c>
      <c r="C455" s="7">
        <f t="shared" si="83"/>
        <v>6939.6</v>
      </c>
      <c r="D455" s="7">
        <v>0</v>
      </c>
      <c r="E455" s="7">
        <v>1100</v>
      </c>
      <c r="F455" s="7">
        <v>1100</v>
      </c>
      <c r="G455" s="7">
        <f>G456+G457+G458+G459</f>
        <v>1100</v>
      </c>
      <c r="H455" s="7">
        <v>1155</v>
      </c>
      <c r="I455" s="7">
        <v>1212</v>
      </c>
      <c r="J455" s="7">
        <v>1272.5999999999999</v>
      </c>
      <c r="K455" s="10"/>
    </row>
    <row r="456" spans="1:11">
      <c r="A456" s="8">
        <v>451</v>
      </c>
      <c r="B456" s="13" t="s">
        <v>2</v>
      </c>
      <c r="C456" s="7">
        <v>0</v>
      </c>
      <c r="D456" s="7">
        <v>0</v>
      </c>
      <c r="E456" s="7">
        <v>0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10"/>
    </row>
    <row r="457" spans="1:11">
      <c r="A457" s="8">
        <v>452</v>
      </c>
      <c r="B457" s="10" t="s">
        <v>3</v>
      </c>
      <c r="C457" s="7">
        <f t="shared" si="83"/>
        <v>0</v>
      </c>
      <c r="D457" s="7">
        <f t="shared" si="84"/>
        <v>0</v>
      </c>
      <c r="E457" s="7">
        <f t="shared" si="85"/>
        <v>0</v>
      </c>
      <c r="F457" s="7">
        <f t="shared" si="86"/>
        <v>0</v>
      </c>
      <c r="G457" s="7">
        <f t="shared" si="87"/>
        <v>0</v>
      </c>
      <c r="H457" s="7">
        <f t="shared" ref="H457" si="101">I457+J457+K457+L457+M457+N457+O457</f>
        <v>0</v>
      </c>
      <c r="I457" s="7">
        <f t="shared" ref="I457" si="102">J457+K457+L457+M457+N457+O457+P457</f>
        <v>0</v>
      </c>
      <c r="J457" s="7">
        <f t="shared" ref="J457" si="103">K457+L457+M457+N457+O457+P457+Q457</f>
        <v>0</v>
      </c>
      <c r="K457" s="10"/>
    </row>
    <row r="458" spans="1:11">
      <c r="A458" s="8">
        <v>453</v>
      </c>
      <c r="B458" s="10" t="s">
        <v>4</v>
      </c>
      <c r="C458" s="7">
        <f t="shared" si="83"/>
        <v>6939.6</v>
      </c>
      <c r="D458" s="7">
        <v>0</v>
      </c>
      <c r="E458" s="7">
        <v>1100</v>
      </c>
      <c r="F458" s="7">
        <v>1100</v>
      </c>
      <c r="G458" s="7">
        <v>1100</v>
      </c>
      <c r="H458" s="7">
        <v>1155</v>
      </c>
      <c r="I458" s="7">
        <v>1212</v>
      </c>
      <c r="J458" s="7">
        <v>1272.5999999999999</v>
      </c>
      <c r="K458" s="10"/>
    </row>
    <row r="459" spans="1:11">
      <c r="A459" s="8">
        <v>454</v>
      </c>
      <c r="B459" s="10" t="s">
        <v>23</v>
      </c>
      <c r="C459" s="7">
        <v>0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10"/>
    </row>
    <row r="460" spans="1:11" ht="41.25" customHeight="1">
      <c r="A460" s="8">
        <v>455</v>
      </c>
      <c r="B460" s="12" t="s">
        <v>220</v>
      </c>
      <c r="C460" s="9">
        <f>D460+E460+F460+G460+H460+I460+J460</f>
        <v>69370</v>
      </c>
      <c r="D460" s="9">
        <f>D462+D463+D474</f>
        <v>19550</v>
      </c>
      <c r="E460" s="9">
        <f>E462+E463+E474</f>
        <v>19550</v>
      </c>
      <c r="F460" s="9">
        <f>F462+F463+F474</f>
        <v>30270</v>
      </c>
      <c r="G460" s="9">
        <v>0</v>
      </c>
      <c r="H460" s="9">
        <v>0</v>
      </c>
      <c r="I460" s="9">
        <v>0</v>
      </c>
      <c r="J460" s="9">
        <v>0</v>
      </c>
      <c r="K460" s="10">
        <v>34.35</v>
      </c>
    </row>
    <row r="461" spans="1:11" ht="14.25" customHeight="1">
      <c r="A461" s="8">
        <v>456</v>
      </c>
      <c r="B461" s="10" t="s">
        <v>2</v>
      </c>
      <c r="C461" s="7">
        <v>0</v>
      </c>
      <c r="D461" s="7">
        <v>0</v>
      </c>
      <c r="E461" s="7">
        <v>0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10"/>
    </row>
    <row r="462" spans="1:11">
      <c r="A462" s="8">
        <v>457</v>
      </c>
      <c r="B462" s="10" t="s">
        <v>3</v>
      </c>
      <c r="C462" s="7">
        <v>0</v>
      </c>
      <c r="D462" s="7">
        <v>0</v>
      </c>
      <c r="E462" s="7">
        <v>0</v>
      </c>
      <c r="F462" s="7">
        <v>0</v>
      </c>
      <c r="G462" s="7">
        <v>0</v>
      </c>
      <c r="H462" s="7">
        <v>0</v>
      </c>
      <c r="I462" s="7">
        <v>0</v>
      </c>
      <c r="J462" s="7">
        <v>0</v>
      </c>
      <c r="K462" s="10"/>
    </row>
    <row r="463" spans="1:11">
      <c r="A463" s="8">
        <v>458</v>
      </c>
      <c r="B463" s="10" t="s">
        <v>4</v>
      </c>
      <c r="C463" s="7">
        <f>D463+E463+F463+G463+H463+I463+J463</f>
        <v>69370</v>
      </c>
      <c r="D463" s="7">
        <f>D467+D473</f>
        <v>19550</v>
      </c>
      <c r="E463" s="7">
        <v>19550</v>
      </c>
      <c r="F463" s="7">
        <v>30270</v>
      </c>
      <c r="G463" s="7">
        <v>0</v>
      </c>
      <c r="H463" s="7">
        <v>0</v>
      </c>
      <c r="I463" s="7">
        <v>0</v>
      </c>
      <c r="J463" s="7">
        <v>0</v>
      </c>
      <c r="K463" s="10"/>
    </row>
    <row r="464" spans="1:11">
      <c r="A464" s="8"/>
      <c r="B464" s="10" t="s">
        <v>330</v>
      </c>
      <c r="C464" s="7">
        <v>0</v>
      </c>
      <c r="D464" s="7">
        <v>0</v>
      </c>
      <c r="E464" s="7">
        <v>0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10"/>
    </row>
    <row r="465" spans="1:11" ht="38.25">
      <c r="A465" s="8"/>
      <c r="B465" s="13" t="s">
        <v>338</v>
      </c>
      <c r="C465" s="7">
        <v>0</v>
      </c>
      <c r="D465" s="7">
        <f>D466+D467+D468+D469</f>
        <v>19490</v>
      </c>
      <c r="E465" s="7">
        <v>0</v>
      </c>
      <c r="F465" s="7">
        <v>0</v>
      </c>
      <c r="G465" s="7">
        <v>0</v>
      </c>
      <c r="H465" s="7">
        <v>0</v>
      </c>
      <c r="I465" s="7">
        <v>0</v>
      </c>
      <c r="J465" s="7">
        <v>0</v>
      </c>
      <c r="K465" s="10"/>
    </row>
    <row r="466" spans="1:11">
      <c r="A466" s="8"/>
      <c r="B466" s="10" t="s">
        <v>2</v>
      </c>
      <c r="C466" s="7">
        <v>0</v>
      </c>
      <c r="D466" s="7">
        <v>0</v>
      </c>
      <c r="E466" s="7">
        <v>0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10"/>
    </row>
    <row r="467" spans="1:11">
      <c r="A467" s="8"/>
      <c r="B467" s="10" t="s">
        <v>3</v>
      </c>
      <c r="C467" s="7">
        <v>0</v>
      </c>
      <c r="D467" s="7">
        <f>19520-30</f>
        <v>19490</v>
      </c>
      <c r="E467" s="7">
        <v>0</v>
      </c>
      <c r="F467" s="7">
        <v>0</v>
      </c>
      <c r="G467" s="7">
        <v>0</v>
      </c>
      <c r="H467" s="7">
        <v>0</v>
      </c>
      <c r="I467" s="7">
        <v>0</v>
      </c>
      <c r="J467" s="7">
        <v>0</v>
      </c>
      <c r="K467" s="10"/>
    </row>
    <row r="468" spans="1:11">
      <c r="A468" s="8"/>
      <c r="B468" s="10" t="s">
        <v>50</v>
      </c>
      <c r="C468" s="7">
        <v>0</v>
      </c>
      <c r="D468" s="7">
        <v>0</v>
      </c>
      <c r="E468" s="7">
        <v>0</v>
      </c>
      <c r="F468" s="7">
        <v>0</v>
      </c>
      <c r="G468" s="7">
        <v>0</v>
      </c>
      <c r="H468" s="7">
        <v>0</v>
      </c>
      <c r="I468" s="7">
        <v>0</v>
      </c>
      <c r="J468" s="7">
        <v>0</v>
      </c>
      <c r="K468" s="10"/>
    </row>
    <row r="469" spans="1:11">
      <c r="A469" s="8"/>
      <c r="B469" s="10" t="s">
        <v>330</v>
      </c>
      <c r="C469" s="7">
        <v>0</v>
      </c>
      <c r="D469" s="7">
        <v>0</v>
      </c>
      <c r="E469" s="7">
        <v>0</v>
      </c>
      <c r="F469" s="7">
        <v>0</v>
      </c>
      <c r="G469" s="7">
        <v>0</v>
      </c>
      <c r="H469" s="7">
        <v>0</v>
      </c>
      <c r="I469" s="7">
        <v>0</v>
      </c>
      <c r="J469" s="7">
        <v>0</v>
      </c>
      <c r="K469" s="10"/>
    </row>
    <row r="470" spans="1:11" ht="25.5">
      <c r="A470" s="8"/>
      <c r="B470" s="13" t="s">
        <v>339</v>
      </c>
      <c r="C470" s="7">
        <v>0</v>
      </c>
      <c r="D470" s="7">
        <f>D471+D472+D473+D474</f>
        <v>60</v>
      </c>
      <c r="E470" s="7">
        <v>0</v>
      </c>
      <c r="F470" s="7">
        <v>0</v>
      </c>
      <c r="G470" s="7">
        <v>0</v>
      </c>
      <c r="H470" s="7">
        <v>0</v>
      </c>
      <c r="I470" s="7">
        <v>0</v>
      </c>
      <c r="J470" s="7">
        <v>0</v>
      </c>
      <c r="K470" s="10"/>
    </row>
    <row r="471" spans="1:11">
      <c r="A471" s="8"/>
      <c r="B471" s="10" t="s">
        <v>2</v>
      </c>
      <c r="C471" s="7">
        <v>0</v>
      </c>
      <c r="D471" s="7">
        <v>0</v>
      </c>
      <c r="E471" s="7">
        <v>0</v>
      </c>
      <c r="F471" s="7">
        <v>0</v>
      </c>
      <c r="G471" s="7">
        <v>0</v>
      </c>
      <c r="H471" s="7">
        <v>0</v>
      </c>
      <c r="I471" s="7">
        <v>0</v>
      </c>
      <c r="J471" s="7">
        <v>0</v>
      </c>
      <c r="K471" s="10"/>
    </row>
    <row r="472" spans="1:11">
      <c r="A472" s="8"/>
      <c r="B472" s="10" t="s">
        <v>3</v>
      </c>
      <c r="C472" s="7">
        <v>0</v>
      </c>
      <c r="D472" s="7">
        <v>0</v>
      </c>
      <c r="E472" s="7">
        <v>0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10"/>
    </row>
    <row r="473" spans="1:11">
      <c r="A473" s="8"/>
      <c r="B473" s="10" t="s">
        <v>50</v>
      </c>
      <c r="C473" s="7">
        <v>0</v>
      </c>
      <c r="D473" s="7">
        <f>30+30</f>
        <v>60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10"/>
    </row>
    <row r="474" spans="1:11">
      <c r="A474" s="8">
        <v>459</v>
      </c>
      <c r="B474" s="10" t="s">
        <v>21</v>
      </c>
      <c r="C474" s="7">
        <v>0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7">
        <v>0</v>
      </c>
      <c r="K474" s="10"/>
    </row>
    <row r="475" spans="1:11" ht="15" customHeight="1">
      <c r="A475" s="8">
        <v>460</v>
      </c>
      <c r="B475" s="62" t="s">
        <v>290</v>
      </c>
      <c r="C475" s="63"/>
      <c r="D475" s="63"/>
      <c r="E475" s="63"/>
      <c r="F475" s="63"/>
      <c r="G475" s="63"/>
      <c r="H475" s="63"/>
      <c r="I475" s="63"/>
      <c r="J475" s="63"/>
      <c r="K475" s="64"/>
    </row>
    <row r="476" spans="1:11">
      <c r="A476" s="8">
        <v>461</v>
      </c>
      <c r="B476" s="41" t="s">
        <v>77</v>
      </c>
      <c r="C476" s="9">
        <f>D476+E476+F476+G476+H476+I476+J476</f>
        <v>6406.7649999999994</v>
      </c>
      <c r="D476" s="9">
        <f>D478+D479+D480</f>
        <v>682</v>
      </c>
      <c r="E476" s="9">
        <f>E478+E479+E480</f>
        <v>860</v>
      </c>
      <c r="F476" s="9">
        <f t="shared" ref="F476:J476" si="104">F478+F479+F480</f>
        <v>866.5</v>
      </c>
      <c r="G476" s="9">
        <f t="shared" si="104"/>
        <v>920.375</v>
      </c>
      <c r="H476" s="9">
        <f t="shared" si="104"/>
        <v>971.43000000000006</v>
      </c>
      <c r="I476" s="9">
        <f t="shared" si="104"/>
        <v>1025.0949999999998</v>
      </c>
      <c r="J476" s="9">
        <f t="shared" si="104"/>
        <v>1081.365</v>
      </c>
      <c r="K476" s="10"/>
    </row>
    <row r="477" spans="1:11">
      <c r="A477" s="8">
        <v>462</v>
      </c>
      <c r="B477" s="41" t="s">
        <v>2</v>
      </c>
      <c r="C477" s="9">
        <v>0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10"/>
    </row>
    <row r="478" spans="1:11">
      <c r="A478" s="8">
        <v>463</v>
      </c>
      <c r="B478" s="10" t="s">
        <v>3</v>
      </c>
      <c r="C478" s="7">
        <f t="shared" ref="C478:C480" si="105">D478+E478+F478+G478+H478+I478+J478</f>
        <v>0</v>
      </c>
      <c r="D478" s="7">
        <f t="shared" ref="D478:E480" si="106">E478+F478+G478+H478+I478+J478+K478</f>
        <v>0</v>
      </c>
      <c r="E478" s="7">
        <f t="shared" si="106"/>
        <v>0</v>
      </c>
      <c r="F478" s="7">
        <f t="shared" ref="F478" si="107">G478+H478+I478+J478+K478+L478+M478</f>
        <v>0</v>
      </c>
      <c r="G478" s="7">
        <f t="shared" ref="G478" si="108">H478+I478+J478+K478+L478+M478+N478</f>
        <v>0</v>
      </c>
      <c r="H478" s="7">
        <f t="shared" ref="H478" si="109">I478+J478+K478+L478+M478+N478+O478</f>
        <v>0</v>
      </c>
      <c r="I478" s="7">
        <f t="shared" ref="I478" si="110">J478+K478+L478+M478+N478+O478+P478</f>
        <v>0</v>
      </c>
      <c r="J478" s="7">
        <f t="shared" ref="J478" si="111">K478+L478+M478+N478+O478+P478+Q478</f>
        <v>0</v>
      </c>
      <c r="K478" s="10"/>
    </row>
    <row r="479" spans="1:11">
      <c r="A479" s="8">
        <v>464</v>
      </c>
      <c r="B479" s="10" t="s">
        <v>4</v>
      </c>
      <c r="C479" s="7">
        <f>D479+E479+F479+G479+H479+I479+J479</f>
        <v>6406.7649999999994</v>
      </c>
      <c r="D479" s="7">
        <f t="shared" ref="D479:J479" si="112">D485+D517</f>
        <v>682</v>
      </c>
      <c r="E479" s="7">
        <f t="shared" si="112"/>
        <v>860</v>
      </c>
      <c r="F479" s="7">
        <f t="shared" si="112"/>
        <v>866.5</v>
      </c>
      <c r="G479" s="7">
        <f t="shared" si="112"/>
        <v>920.375</v>
      </c>
      <c r="H479" s="7">
        <f t="shared" si="112"/>
        <v>971.43000000000006</v>
      </c>
      <c r="I479" s="7">
        <f t="shared" si="112"/>
        <v>1025.0949999999998</v>
      </c>
      <c r="J479" s="7">
        <f t="shared" si="112"/>
        <v>1081.365</v>
      </c>
      <c r="K479" s="10"/>
    </row>
    <row r="480" spans="1:11">
      <c r="A480" s="8">
        <v>465</v>
      </c>
      <c r="B480" s="10" t="s">
        <v>5</v>
      </c>
      <c r="C480" s="7">
        <f t="shared" si="105"/>
        <v>0</v>
      </c>
      <c r="D480" s="7">
        <f t="shared" si="106"/>
        <v>0</v>
      </c>
      <c r="E480" s="7">
        <f t="shared" si="106"/>
        <v>0</v>
      </c>
      <c r="F480" s="7">
        <f t="shared" ref="F480" si="113">G480+H480+I480+J480+K480+L480+M480</f>
        <v>0</v>
      </c>
      <c r="G480" s="7">
        <f t="shared" ref="G480" si="114">H480+I480+J480+K480+L480+M480+N480</f>
        <v>0</v>
      </c>
      <c r="H480" s="7">
        <f t="shared" ref="H480" si="115">I480+J480+K480+L480+M480+N480+O480</f>
        <v>0</v>
      </c>
      <c r="I480" s="7">
        <f t="shared" ref="I480" si="116">J480+K480+L480+M480+N480+O480+P480</f>
        <v>0</v>
      </c>
      <c r="J480" s="7">
        <f t="shared" ref="J480" si="117">K480+L480+M480+N480+O480+P480+Q480</f>
        <v>0</v>
      </c>
      <c r="K480" s="10"/>
    </row>
    <row r="481" spans="1:11">
      <c r="A481" s="8">
        <v>466</v>
      </c>
      <c r="B481" s="10" t="s">
        <v>8</v>
      </c>
      <c r="C481" s="7">
        <v>0</v>
      </c>
      <c r="D481" s="7">
        <v>0</v>
      </c>
      <c r="E481" s="10">
        <v>0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/>
    </row>
    <row r="482" spans="1:11" ht="25.5">
      <c r="A482" s="8">
        <v>467</v>
      </c>
      <c r="B482" s="41" t="s">
        <v>78</v>
      </c>
      <c r="C482" s="9">
        <f>D482+E482+F482+G482+H482+I482+J482</f>
        <v>0</v>
      </c>
      <c r="D482" s="9">
        <f t="shared" ref="D482:E482" si="118">E482+F482+G482+H482+I482+J482+K482</f>
        <v>0</v>
      </c>
      <c r="E482" s="9">
        <f t="shared" si="118"/>
        <v>0</v>
      </c>
      <c r="F482" s="9">
        <f t="shared" ref="F482:F486" si="119">G482+H482+I482+J482+K482+L482+M482</f>
        <v>0</v>
      </c>
      <c r="G482" s="9">
        <f t="shared" ref="G482:G486" si="120">H482+I482+J482+K482+L482+M482+N482</f>
        <v>0</v>
      </c>
      <c r="H482" s="9">
        <f t="shared" ref="H482:H486" si="121">I482+J482+K482+L482+M482+N482+O482</f>
        <v>0</v>
      </c>
      <c r="I482" s="9">
        <f t="shared" ref="I482:I486" si="122">J482+K482+L482+M482+N482+O482+P482</f>
        <v>0</v>
      </c>
      <c r="J482" s="9">
        <f t="shared" ref="J482:J486" si="123">K482+L482+M482+N482+O482+P482+Q482</f>
        <v>0</v>
      </c>
      <c r="K482" s="10"/>
    </row>
    <row r="483" spans="1:11">
      <c r="A483" s="8">
        <v>468</v>
      </c>
      <c r="B483" s="41" t="s">
        <v>2</v>
      </c>
      <c r="C483" s="9">
        <v>0</v>
      </c>
      <c r="D483" s="9">
        <v>0</v>
      </c>
      <c r="E483" s="9">
        <v>0</v>
      </c>
      <c r="F483" s="9">
        <v>0</v>
      </c>
      <c r="G483" s="9">
        <v>0</v>
      </c>
      <c r="H483" s="9">
        <v>0</v>
      </c>
      <c r="I483" s="9">
        <v>0</v>
      </c>
      <c r="J483" s="9">
        <v>0</v>
      </c>
      <c r="K483" s="10"/>
    </row>
    <row r="484" spans="1:11">
      <c r="A484" s="8">
        <v>469</v>
      </c>
      <c r="B484" s="10" t="s">
        <v>3</v>
      </c>
      <c r="C484" s="7">
        <f t="shared" ref="C484:C486" si="124">D484+E484+F484+G484+H484+I484+J484</f>
        <v>0</v>
      </c>
      <c r="D484" s="7">
        <f t="shared" ref="D484:D486" si="125">E484+F484+G484+H484+I484+J484+K484</f>
        <v>0</v>
      </c>
      <c r="E484" s="7">
        <f t="shared" ref="E484:E486" si="126">F484+G484+H484+I484+J484+K484+L484</f>
        <v>0</v>
      </c>
      <c r="F484" s="7">
        <f t="shared" si="119"/>
        <v>0</v>
      </c>
      <c r="G484" s="7">
        <f t="shared" si="120"/>
        <v>0</v>
      </c>
      <c r="H484" s="7">
        <f t="shared" si="121"/>
        <v>0</v>
      </c>
      <c r="I484" s="7">
        <f t="shared" si="122"/>
        <v>0</v>
      </c>
      <c r="J484" s="7">
        <f t="shared" si="123"/>
        <v>0</v>
      </c>
      <c r="K484" s="10"/>
    </row>
    <row r="485" spans="1:11">
      <c r="A485" s="8">
        <v>470</v>
      </c>
      <c r="B485" s="10" t="s">
        <v>4</v>
      </c>
      <c r="C485" s="7">
        <f t="shared" si="124"/>
        <v>0</v>
      </c>
      <c r="D485" s="7">
        <v>0</v>
      </c>
      <c r="E485" s="7">
        <f t="shared" si="126"/>
        <v>0</v>
      </c>
      <c r="F485" s="7">
        <f t="shared" si="119"/>
        <v>0</v>
      </c>
      <c r="G485" s="7">
        <f t="shared" si="120"/>
        <v>0</v>
      </c>
      <c r="H485" s="7">
        <f t="shared" si="121"/>
        <v>0</v>
      </c>
      <c r="I485" s="7">
        <f t="shared" si="122"/>
        <v>0</v>
      </c>
      <c r="J485" s="7">
        <f t="shared" si="123"/>
        <v>0</v>
      </c>
      <c r="K485" s="10"/>
    </row>
    <row r="486" spans="1:11">
      <c r="A486" s="8">
        <v>471</v>
      </c>
      <c r="B486" s="10" t="s">
        <v>5</v>
      </c>
      <c r="C486" s="7">
        <f t="shared" si="124"/>
        <v>0</v>
      </c>
      <c r="D486" s="7">
        <f t="shared" si="125"/>
        <v>0</v>
      </c>
      <c r="E486" s="7">
        <f t="shared" si="126"/>
        <v>0</v>
      </c>
      <c r="F486" s="7">
        <f t="shared" si="119"/>
        <v>0</v>
      </c>
      <c r="G486" s="7">
        <f t="shared" si="120"/>
        <v>0</v>
      </c>
      <c r="H486" s="7">
        <f t="shared" si="121"/>
        <v>0</v>
      </c>
      <c r="I486" s="7">
        <f t="shared" si="122"/>
        <v>0</v>
      </c>
      <c r="J486" s="7">
        <f t="shared" si="123"/>
        <v>0</v>
      </c>
      <c r="K486" s="10"/>
    </row>
    <row r="487" spans="1:11" ht="25.5">
      <c r="A487" s="8">
        <v>472</v>
      </c>
      <c r="B487" s="10" t="s">
        <v>9</v>
      </c>
      <c r="C487" s="7"/>
      <c r="D487" s="7"/>
      <c r="E487" s="10"/>
      <c r="F487" s="10"/>
      <c r="G487" s="10"/>
      <c r="H487" s="10"/>
      <c r="I487" s="10"/>
      <c r="J487" s="10"/>
      <c r="K487" s="10"/>
    </row>
    <row r="488" spans="1:11" ht="25.5">
      <c r="A488" s="8">
        <v>473</v>
      </c>
      <c r="B488" s="41" t="s">
        <v>79</v>
      </c>
      <c r="C488" s="7">
        <f>D488+E488+F488+G488+H488+I488+J488</f>
        <v>0</v>
      </c>
      <c r="D488" s="7">
        <f t="shared" ref="D488:E492" si="127">E488+F488+G488+H488+I488+J488+K488</f>
        <v>0</v>
      </c>
      <c r="E488" s="7">
        <f t="shared" si="127"/>
        <v>0</v>
      </c>
      <c r="F488" s="7">
        <f t="shared" ref="F488:F490" si="128">G488+H488+I488+J488+K488+L488+M488</f>
        <v>0</v>
      </c>
      <c r="G488" s="7">
        <f t="shared" ref="G488:G490" si="129">H488+I488+J488+K488+L488+M488+N488</f>
        <v>0</v>
      </c>
      <c r="H488" s="7">
        <f t="shared" ref="H488:H490" si="130">I488+J488+K488+L488+M488+N488+O488</f>
        <v>0</v>
      </c>
      <c r="I488" s="7">
        <f t="shared" ref="I488:I490" si="131">J488+K488+L488+M488+N488+O488+P488</f>
        <v>0</v>
      </c>
      <c r="J488" s="7">
        <f t="shared" ref="J488:J490" si="132">K488+L488+M488+N488+O488+P488+Q488</f>
        <v>0</v>
      </c>
      <c r="K488" s="10"/>
    </row>
    <row r="489" spans="1:11">
      <c r="A489" s="8">
        <v>474</v>
      </c>
      <c r="B489" s="41" t="s">
        <v>2</v>
      </c>
      <c r="C489" s="7">
        <v>0</v>
      </c>
      <c r="D489" s="7">
        <v>0</v>
      </c>
      <c r="E489" s="7">
        <v>0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10"/>
    </row>
    <row r="490" spans="1:11">
      <c r="A490" s="8">
        <v>475</v>
      </c>
      <c r="B490" s="10" t="s">
        <v>3</v>
      </c>
      <c r="C490" s="7">
        <f t="shared" ref="C490:C492" si="133">D490+E490+F490+G490+H490+I490+J490</f>
        <v>0</v>
      </c>
      <c r="D490" s="7">
        <f t="shared" si="127"/>
        <v>0</v>
      </c>
      <c r="E490" s="7">
        <f t="shared" si="127"/>
        <v>0</v>
      </c>
      <c r="F490" s="7">
        <f t="shared" si="128"/>
        <v>0</v>
      </c>
      <c r="G490" s="7">
        <f t="shared" si="129"/>
        <v>0</v>
      </c>
      <c r="H490" s="7">
        <f t="shared" si="130"/>
        <v>0</v>
      </c>
      <c r="I490" s="7">
        <f t="shared" si="131"/>
        <v>0</v>
      </c>
      <c r="J490" s="7">
        <f t="shared" si="132"/>
        <v>0</v>
      </c>
      <c r="K490" s="10"/>
    </row>
    <row r="491" spans="1:11">
      <c r="A491" s="8">
        <v>476</v>
      </c>
      <c r="B491" s="10" t="s">
        <v>4</v>
      </c>
      <c r="C491" s="7">
        <v>0</v>
      </c>
      <c r="D491" s="7">
        <v>0</v>
      </c>
      <c r="E491" s="7">
        <v>0</v>
      </c>
      <c r="F491" s="7">
        <v>0</v>
      </c>
      <c r="G491" s="7">
        <v>0</v>
      </c>
      <c r="H491" s="7">
        <v>0</v>
      </c>
      <c r="I491" s="7">
        <v>0</v>
      </c>
      <c r="J491" s="7">
        <v>0</v>
      </c>
      <c r="K491" s="10"/>
    </row>
    <row r="492" spans="1:11">
      <c r="A492" s="8">
        <v>477</v>
      </c>
      <c r="B492" s="10" t="s">
        <v>5</v>
      </c>
      <c r="C492" s="7">
        <f t="shared" si="133"/>
        <v>0</v>
      </c>
      <c r="D492" s="7">
        <f t="shared" si="127"/>
        <v>0</v>
      </c>
      <c r="E492" s="7">
        <f t="shared" si="127"/>
        <v>0</v>
      </c>
      <c r="F492" s="7">
        <f t="shared" ref="F492" si="134">G492+H492+I492+J492+K492+L492+M492</f>
        <v>0</v>
      </c>
      <c r="G492" s="7">
        <f t="shared" ref="G492" si="135">H492+I492+J492+K492+L492+M492+N492</f>
        <v>0</v>
      </c>
      <c r="H492" s="7">
        <f t="shared" ref="H492" si="136">I492+J492+K492+L492+M492+N492+O492</f>
        <v>0</v>
      </c>
      <c r="I492" s="7">
        <f t="shared" ref="I492" si="137">J492+K492+L492+M492+N492+O492+P492</f>
        <v>0</v>
      </c>
      <c r="J492" s="7">
        <f t="shared" ref="J492" si="138">K492+L492+M492+N492+O492+P492+Q492</f>
        <v>0</v>
      </c>
      <c r="K492" s="10"/>
    </row>
    <row r="493" spans="1:11">
      <c r="A493" s="8">
        <v>478</v>
      </c>
      <c r="B493" s="10" t="s">
        <v>10</v>
      </c>
      <c r="C493" s="7"/>
      <c r="D493" s="7"/>
      <c r="E493" s="10"/>
      <c r="F493" s="10"/>
      <c r="G493" s="10"/>
      <c r="H493" s="10"/>
      <c r="I493" s="10"/>
      <c r="J493" s="10"/>
      <c r="K493" s="10"/>
    </row>
    <row r="494" spans="1:11" ht="27">
      <c r="A494" s="8">
        <v>479</v>
      </c>
      <c r="B494" s="12" t="s">
        <v>27</v>
      </c>
      <c r="C494" s="9">
        <f>D494+E494+F494+G494+H494+I494+J494</f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10">
        <v>49</v>
      </c>
    </row>
    <row r="495" spans="1:11">
      <c r="A495" s="8">
        <v>480</v>
      </c>
      <c r="B495" s="12" t="s">
        <v>2</v>
      </c>
      <c r="C495" s="7">
        <v>0</v>
      </c>
      <c r="D495" s="7">
        <v>0</v>
      </c>
      <c r="E495" s="7">
        <v>0</v>
      </c>
      <c r="F495" s="7">
        <v>0</v>
      </c>
      <c r="G495" s="7">
        <v>0</v>
      </c>
      <c r="H495" s="7">
        <v>0</v>
      </c>
      <c r="I495" s="7">
        <v>0</v>
      </c>
      <c r="J495" s="7">
        <v>0</v>
      </c>
      <c r="K495" s="10"/>
    </row>
    <row r="496" spans="1:11">
      <c r="A496" s="8">
        <v>481</v>
      </c>
      <c r="B496" s="10" t="s">
        <v>3</v>
      </c>
      <c r="C496" s="7">
        <f t="shared" ref="C496:C498" si="139">D496+E496+F496+G496+H496+I496+J496</f>
        <v>0</v>
      </c>
      <c r="D496" s="7">
        <f t="shared" ref="D496:E498" si="140">E496+F496+G496+H496+I496+J496+K496</f>
        <v>0</v>
      </c>
      <c r="E496" s="7">
        <f t="shared" si="140"/>
        <v>0</v>
      </c>
      <c r="F496" s="7">
        <f t="shared" ref="F496:F498" si="141">G496+H496+I496+J496+K496+L496+M496</f>
        <v>0</v>
      </c>
      <c r="G496" s="7">
        <f t="shared" ref="G496:G498" si="142">H496+I496+J496+K496+L496+M496+N496</f>
        <v>0</v>
      </c>
      <c r="H496" s="7">
        <f t="shared" ref="H496:H498" si="143">I496+J496+K496+L496+M496+N496+O496</f>
        <v>0</v>
      </c>
      <c r="I496" s="7">
        <f t="shared" ref="I496:I498" si="144">J496+K496+L496+M496+N496+O496+P496</f>
        <v>0</v>
      </c>
      <c r="J496" s="7">
        <f t="shared" ref="J496:J498" si="145">K496+L496+M496+N496+O496+P496+Q496</f>
        <v>0</v>
      </c>
      <c r="K496" s="10"/>
    </row>
    <row r="497" spans="1:11">
      <c r="A497" s="8">
        <v>482</v>
      </c>
      <c r="B497" s="10" t="s">
        <v>4</v>
      </c>
      <c r="C497" s="7">
        <f t="shared" si="139"/>
        <v>0</v>
      </c>
      <c r="D497" s="7">
        <f t="shared" si="140"/>
        <v>0</v>
      </c>
      <c r="E497" s="7">
        <f t="shared" si="140"/>
        <v>0</v>
      </c>
      <c r="F497" s="7">
        <f t="shared" si="141"/>
        <v>0</v>
      </c>
      <c r="G497" s="7">
        <f t="shared" si="142"/>
        <v>0</v>
      </c>
      <c r="H497" s="7">
        <f t="shared" si="143"/>
        <v>0</v>
      </c>
      <c r="I497" s="7">
        <f t="shared" si="144"/>
        <v>0</v>
      </c>
      <c r="J497" s="7">
        <f t="shared" si="145"/>
        <v>0</v>
      </c>
      <c r="K497" s="10"/>
    </row>
    <row r="498" spans="1:11">
      <c r="A498" s="8">
        <v>483</v>
      </c>
      <c r="B498" s="10" t="s">
        <v>5</v>
      </c>
      <c r="C498" s="7">
        <f t="shared" si="139"/>
        <v>0</v>
      </c>
      <c r="D498" s="7">
        <f t="shared" si="140"/>
        <v>0</v>
      </c>
      <c r="E498" s="7">
        <f t="shared" si="140"/>
        <v>0</v>
      </c>
      <c r="F498" s="7">
        <f t="shared" si="141"/>
        <v>0</v>
      </c>
      <c r="G498" s="7">
        <f t="shared" si="142"/>
        <v>0</v>
      </c>
      <c r="H498" s="7">
        <f t="shared" si="143"/>
        <v>0</v>
      </c>
      <c r="I498" s="7">
        <f t="shared" si="144"/>
        <v>0</v>
      </c>
      <c r="J498" s="7">
        <f t="shared" si="145"/>
        <v>0</v>
      </c>
      <c r="K498" s="10"/>
    </row>
    <row r="499" spans="1:11" ht="27">
      <c r="A499" s="8">
        <v>484</v>
      </c>
      <c r="B499" s="12" t="s">
        <v>28</v>
      </c>
      <c r="C499" s="7">
        <f t="shared" ref="C499:C573" si="146">D499+E499+F499+G499+H499+I499+J499</f>
        <v>0</v>
      </c>
      <c r="D499" s="7">
        <f t="shared" ref="D499:E508" si="147">E499+F499+G499+H499+I499+J499+K499</f>
        <v>0</v>
      </c>
      <c r="E499" s="7">
        <f t="shared" si="147"/>
        <v>0</v>
      </c>
      <c r="F499" s="7">
        <f t="shared" ref="F499:F512" si="148">G499+H499+I499+J499+K499+L499+M499</f>
        <v>0</v>
      </c>
      <c r="G499" s="7">
        <f t="shared" ref="G499:G512" si="149">H499+I499+J499+K499+L499+M499+N499</f>
        <v>0</v>
      </c>
      <c r="H499" s="7">
        <f t="shared" ref="H499:H512" si="150">I499+J499+K499+L499+M499+N499+O499</f>
        <v>0</v>
      </c>
      <c r="I499" s="7">
        <f t="shared" ref="I499:I512" si="151">J499+K499+L499+M499+N499+O499+P499</f>
        <v>0</v>
      </c>
      <c r="J499" s="7">
        <f t="shared" ref="J499:J512" si="152">K499+L499+M499+N499+O499+P499+Q499</f>
        <v>0</v>
      </c>
      <c r="K499" s="10"/>
    </row>
    <row r="500" spans="1:11">
      <c r="A500" s="8">
        <v>485</v>
      </c>
      <c r="B500" s="12" t="s">
        <v>2</v>
      </c>
      <c r="C500" s="7">
        <v>0</v>
      </c>
      <c r="D500" s="7">
        <v>0</v>
      </c>
      <c r="E500" s="7">
        <v>0</v>
      </c>
      <c r="F500" s="7">
        <v>0</v>
      </c>
      <c r="G500" s="7">
        <v>0</v>
      </c>
      <c r="H500" s="7">
        <v>0</v>
      </c>
      <c r="I500" s="7">
        <v>0</v>
      </c>
      <c r="J500" s="7">
        <v>0</v>
      </c>
      <c r="K500" s="10"/>
    </row>
    <row r="501" spans="1:11">
      <c r="A501" s="8">
        <v>486</v>
      </c>
      <c r="B501" s="10" t="s">
        <v>3</v>
      </c>
      <c r="C501" s="7">
        <f t="shared" si="146"/>
        <v>0</v>
      </c>
      <c r="D501" s="7">
        <f t="shared" si="147"/>
        <v>0</v>
      </c>
      <c r="E501" s="7">
        <f t="shared" si="147"/>
        <v>0</v>
      </c>
      <c r="F501" s="7">
        <f t="shared" si="148"/>
        <v>0</v>
      </c>
      <c r="G501" s="7">
        <f t="shared" si="149"/>
        <v>0</v>
      </c>
      <c r="H501" s="7">
        <f t="shared" si="150"/>
        <v>0</v>
      </c>
      <c r="I501" s="7">
        <f t="shared" si="151"/>
        <v>0</v>
      </c>
      <c r="J501" s="7">
        <f t="shared" si="152"/>
        <v>0</v>
      </c>
      <c r="K501" s="10"/>
    </row>
    <row r="502" spans="1:11">
      <c r="A502" s="8">
        <v>487</v>
      </c>
      <c r="B502" s="10" t="s">
        <v>4</v>
      </c>
      <c r="C502" s="7">
        <f t="shared" si="146"/>
        <v>0</v>
      </c>
      <c r="D502" s="7">
        <f t="shared" si="147"/>
        <v>0</v>
      </c>
      <c r="E502" s="7">
        <f t="shared" si="147"/>
        <v>0</v>
      </c>
      <c r="F502" s="7">
        <f t="shared" si="148"/>
        <v>0</v>
      </c>
      <c r="G502" s="7">
        <f t="shared" si="149"/>
        <v>0</v>
      </c>
      <c r="H502" s="7">
        <f t="shared" si="150"/>
        <v>0</v>
      </c>
      <c r="I502" s="7">
        <f t="shared" si="151"/>
        <v>0</v>
      </c>
      <c r="J502" s="7">
        <f t="shared" si="152"/>
        <v>0</v>
      </c>
      <c r="K502" s="10"/>
    </row>
    <row r="503" spans="1:11">
      <c r="A503" s="8">
        <v>488</v>
      </c>
      <c r="B503" s="10" t="s">
        <v>5</v>
      </c>
      <c r="C503" s="7">
        <f t="shared" si="146"/>
        <v>0</v>
      </c>
      <c r="D503" s="7">
        <f t="shared" si="147"/>
        <v>0</v>
      </c>
      <c r="E503" s="7">
        <f t="shared" si="147"/>
        <v>0</v>
      </c>
      <c r="F503" s="7">
        <f t="shared" si="148"/>
        <v>0</v>
      </c>
      <c r="G503" s="7">
        <f t="shared" si="149"/>
        <v>0</v>
      </c>
      <c r="H503" s="7">
        <f t="shared" si="150"/>
        <v>0</v>
      </c>
      <c r="I503" s="7">
        <f t="shared" si="151"/>
        <v>0</v>
      </c>
      <c r="J503" s="7">
        <f t="shared" si="152"/>
        <v>0</v>
      </c>
      <c r="K503" s="10"/>
    </row>
    <row r="504" spans="1:11" ht="38.25">
      <c r="A504" s="8">
        <v>489</v>
      </c>
      <c r="B504" s="13" t="s">
        <v>241</v>
      </c>
      <c r="C504" s="7">
        <f t="shared" si="146"/>
        <v>0</v>
      </c>
      <c r="D504" s="7">
        <f t="shared" si="147"/>
        <v>0</v>
      </c>
      <c r="E504" s="7">
        <f t="shared" si="147"/>
        <v>0</v>
      </c>
      <c r="F504" s="7">
        <f t="shared" si="148"/>
        <v>0</v>
      </c>
      <c r="G504" s="7">
        <f t="shared" si="149"/>
        <v>0</v>
      </c>
      <c r="H504" s="7">
        <f t="shared" si="150"/>
        <v>0</v>
      </c>
      <c r="I504" s="7">
        <f t="shared" si="151"/>
        <v>0</v>
      </c>
      <c r="J504" s="7">
        <f t="shared" si="152"/>
        <v>0</v>
      </c>
      <c r="K504" s="10"/>
    </row>
    <row r="505" spans="1:11">
      <c r="A505" s="8">
        <v>490</v>
      </c>
      <c r="B505" s="13" t="s">
        <v>2</v>
      </c>
      <c r="C505" s="7">
        <v>0</v>
      </c>
      <c r="D505" s="7">
        <v>0</v>
      </c>
      <c r="E505" s="7">
        <v>0</v>
      </c>
      <c r="F505" s="7">
        <v>0</v>
      </c>
      <c r="G505" s="7">
        <v>0</v>
      </c>
      <c r="H505" s="7">
        <v>0</v>
      </c>
      <c r="I505" s="7">
        <v>0</v>
      </c>
      <c r="J505" s="7">
        <v>0</v>
      </c>
      <c r="K505" s="10"/>
    </row>
    <row r="506" spans="1:11">
      <c r="A506" s="8">
        <v>491</v>
      </c>
      <c r="B506" s="10" t="s">
        <v>3</v>
      </c>
      <c r="C506" s="7">
        <f t="shared" si="146"/>
        <v>0</v>
      </c>
      <c r="D506" s="7">
        <f t="shared" si="147"/>
        <v>0</v>
      </c>
      <c r="E506" s="7">
        <f t="shared" si="147"/>
        <v>0</v>
      </c>
      <c r="F506" s="7">
        <f t="shared" si="148"/>
        <v>0</v>
      </c>
      <c r="G506" s="7">
        <f t="shared" si="149"/>
        <v>0</v>
      </c>
      <c r="H506" s="7">
        <f t="shared" si="150"/>
        <v>0</v>
      </c>
      <c r="I506" s="7">
        <f t="shared" si="151"/>
        <v>0</v>
      </c>
      <c r="J506" s="7">
        <f t="shared" si="152"/>
        <v>0</v>
      </c>
      <c r="K506" s="10"/>
    </row>
    <row r="507" spans="1:11">
      <c r="A507" s="8">
        <v>492</v>
      </c>
      <c r="B507" s="10" t="s">
        <v>4</v>
      </c>
      <c r="C507" s="7">
        <f t="shared" si="146"/>
        <v>0</v>
      </c>
      <c r="D507" s="7">
        <f t="shared" si="147"/>
        <v>0</v>
      </c>
      <c r="E507" s="7">
        <f t="shared" si="147"/>
        <v>0</v>
      </c>
      <c r="F507" s="7">
        <f t="shared" si="148"/>
        <v>0</v>
      </c>
      <c r="G507" s="7">
        <f t="shared" si="149"/>
        <v>0</v>
      </c>
      <c r="H507" s="7">
        <f t="shared" si="150"/>
        <v>0</v>
      </c>
      <c r="I507" s="7">
        <f t="shared" si="151"/>
        <v>0</v>
      </c>
      <c r="J507" s="7">
        <f t="shared" si="152"/>
        <v>0</v>
      </c>
      <c r="K507" s="10"/>
    </row>
    <row r="508" spans="1:11">
      <c r="A508" s="8">
        <v>493</v>
      </c>
      <c r="B508" s="10" t="s">
        <v>5</v>
      </c>
      <c r="C508" s="7">
        <f t="shared" si="146"/>
        <v>0</v>
      </c>
      <c r="D508" s="7">
        <f t="shared" si="147"/>
        <v>0</v>
      </c>
      <c r="E508" s="7">
        <f t="shared" si="147"/>
        <v>0</v>
      </c>
      <c r="F508" s="7">
        <f t="shared" si="148"/>
        <v>0</v>
      </c>
      <c r="G508" s="7">
        <f t="shared" si="149"/>
        <v>0</v>
      </c>
      <c r="H508" s="7">
        <f t="shared" si="150"/>
        <v>0</v>
      </c>
      <c r="I508" s="7">
        <f t="shared" si="151"/>
        <v>0</v>
      </c>
      <c r="J508" s="7">
        <f t="shared" si="152"/>
        <v>0</v>
      </c>
      <c r="K508" s="10"/>
    </row>
    <row r="509" spans="1:11" ht="25.5">
      <c r="A509" s="8">
        <v>494</v>
      </c>
      <c r="B509" s="13" t="s">
        <v>270</v>
      </c>
      <c r="C509" s="7">
        <f t="shared" si="146"/>
        <v>0</v>
      </c>
      <c r="D509" s="7">
        <f t="shared" ref="D509:D573" si="153">E509+F509+G509+H509+I509+J509+K509</f>
        <v>0</v>
      </c>
      <c r="E509" s="7">
        <f t="shared" ref="E509:E573" si="154">F509+G509+H509+I509+J509+K509+L509</f>
        <v>0</v>
      </c>
      <c r="F509" s="7">
        <f t="shared" si="148"/>
        <v>0</v>
      </c>
      <c r="G509" s="7">
        <f t="shared" si="149"/>
        <v>0</v>
      </c>
      <c r="H509" s="7">
        <f t="shared" si="150"/>
        <v>0</v>
      </c>
      <c r="I509" s="7">
        <f t="shared" si="151"/>
        <v>0</v>
      </c>
      <c r="J509" s="7">
        <f t="shared" si="152"/>
        <v>0</v>
      </c>
      <c r="K509" s="10"/>
    </row>
    <row r="510" spans="1:11">
      <c r="A510" s="8">
        <v>495</v>
      </c>
      <c r="B510" s="13" t="s">
        <v>2</v>
      </c>
      <c r="C510" s="7">
        <v>0</v>
      </c>
      <c r="D510" s="7">
        <v>0</v>
      </c>
      <c r="E510" s="7">
        <v>0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10"/>
    </row>
    <row r="511" spans="1:11">
      <c r="A511" s="8">
        <v>496</v>
      </c>
      <c r="B511" s="10" t="s">
        <v>29</v>
      </c>
      <c r="C511" s="7">
        <f t="shared" si="146"/>
        <v>0</v>
      </c>
      <c r="D511" s="7">
        <f t="shared" si="153"/>
        <v>0</v>
      </c>
      <c r="E511" s="7">
        <f t="shared" si="154"/>
        <v>0</v>
      </c>
      <c r="F511" s="7">
        <f t="shared" si="148"/>
        <v>0</v>
      </c>
      <c r="G511" s="7">
        <f t="shared" si="149"/>
        <v>0</v>
      </c>
      <c r="H511" s="7">
        <f t="shared" si="150"/>
        <v>0</v>
      </c>
      <c r="I511" s="7">
        <f t="shared" si="151"/>
        <v>0</v>
      </c>
      <c r="J511" s="7">
        <f t="shared" si="152"/>
        <v>0</v>
      </c>
      <c r="K511" s="10"/>
    </row>
    <row r="512" spans="1:11">
      <c r="A512" s="8">
        <v>497</v>
      </c>
      <c r="B512" s="10" t="s">
        <v>30</v>
      </c>
      <c r="C512" s="7">
        <f t="shared" si="146"/>
        <v>0</v>
      </c>
      <c r="D512" s="7">
        <f t="shared" si="153"/>
        <v>0</v>
      </c>
      <c r="E512" s="7">
        <f t="shared" si="154"/>
        <v>0</v>
      </c>
      <c r="F512" s="7">
        <f t="shared" si="148"/>
        <v>0</v>
      </c>
      <c r="G512" s="7">
        <f t="shared" si="149"/>
        <v>0</v>
      </c>
      <c r="H512" s="7">
        <f t="shared" si="150"/>
        <v>0</v>
      </c>
      <c r="I512" s="7">
        <f t="shared" si="151"/>
        <v>0</v>
      </c>
      <c r="J512" s="7">
        <f t="shared" si="152"/>
        <v>0</v>
      </c>
      <c r="K512" s="10"/>
    </row>
    <row r="513" spans="1:11">
      <c r="A513" s="8">
        <v>498</v>
      </c>
      <c r="B513" s="10" t="s">
        <v>15</v>
      </c>
      <c r="C513" s="10"/>
      <c r="D513" s="10"/>
      <c r="E513" s="10"/>
      <c r="F513" s="10"/>
      <c r="G513" s="10"/>
      <c r="H513" s="10"/>
      <c r="I513" s="10"/>
      <c r="J513" s="10"/>
      <c r="K513" s="10"/>
    </row>
    <row r="514" spans="1:11" ht="25.5">
      <c r="A514" s="8">
        <v>499</v>
      </c>
      <c r="B514" s="41" t="s">
        <v>61</v>
      </c>
      <c r="C514" s="7">
        <f>C516+C518+C519</f>
        <v>4461.7650000000003</v>
      </c>
      <c r="D514" s="7">
        <f t="shared" ref="D514:J514" si="155">D515+D516+D517+D518</f>
        <v>682</v>
      </c>
      <c r="E514" s="7">
        <f t="shared" si="155"/>
        <v>860</v>
      </c>
      <c r="F514" s="7">
        <f t="shared" si="155"/>
        <v>866.5</v>
      </c>
      <c r="G514" s="7">
        <f t="shared" si="155"/>
        <v>920.375</v>
      </c>
      <c r="H514" s="7">
        <f t="shared" si="155"/>
        <v>971.43000000000006</v>
      </c>
      <c r="I514" s="7">
        <f t="shared" si="155"/>
        <v>1025.0949999999998</v>
      </c>
      <c r="J514" s="7">
        <f t="shared" si="155"/>
        <v>1081.365</v>
      </c>
      <c r="K514" s="10"/>
    </row>
    <row r="515" spans="1:11">
      <c r="A515" s="8">
        <v>500</v>
      </c>
      <c r="B515" s="41" t="s">
        <v>2</v>
      </c>
      <c r="C515" s="7">
        <v>0</v>
      </c>
      <c r="D515" s="7">
        <v>0</v>
      </c>
      <c r="E515" s="7">
        <v>0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10"/>
    </row>
    <row r="516" spans="1:11">
      <c r="A516" s="8">
        <v>501</v>
      </c>
      <c r="B516" s="10" t="s">
        <v>3</v>
      </c>
      <c r="C516" s="7">
        <f t="shared" ref="C516" si="156">D516+E516+F516+G516+H516+I516+J516</f>
        <v>0</v>
      </c>
      <c r="D516" s="7">
        <f t="shared" ref="D516" si="157">E516+F516+G516+H516+I516+J516+K516</f>
        <v>0</v>
      </c>
      <c r="E516" s="7">
        <f t="shared" ref="E516" si="158">F516+G516+H516+I516+J516+K516+L516</f>
        <v>0</v>
      </c>
      <c r="F516" s="7">
        <f t="shared" ref="F516" si="159">G516+H516+I516+J516+K516+L516+M516</f>
        <v>0</v>
      </c>
      <c r="G516" s="7">
        <f t="shared" ref="G516" si="160">H516+I516+J516+K516+L516+M516+N516</f>
        <v>0</v>
      </c>
      <c r="H516" s="7">
        <f t="shared" ref="H516" si="161">I516+J516+K516+L516+M516+N516+O516</f>
        <v>0</v>
      </c>
      <c r="I516" s="7">
        <f t="shared" ref="I516" si="162">J516+K516+L516+M516+N516+O516+P516</f>
        <v>0</v>
      </c>
      <c r="J516" s="7">
        <f t="shared" ref="J516" si="163">K516+L516+M516+N516+O516+P516+Q516</f>
        <v>0</v>
      </c>
      <c r="K516" s="10"/>
    </row>
    <row r="517" spans="1:11">
      <c r="A517" s="8">
        <v>502</v>
      </c>
      <c r="B517" s="10" t="s">
        <v>227</v>
      </c>
      <c r="C517" s="7">
        <f t="shared" ref="C517:J517" si="164">C522+C547+C572</f>
        <v>6406.7650000000003</v>
      </c>
      <c r="D517" s="7">
        <f t="shared" si="164"/>
        <v>682</v>
      </c>
      <c r="E517" s="7">
        <f t="shared" si="164"/>
        <v>860</v>
      </c>
      <c r="F517" s="7">
        <f t="shared" si="164"/>
        <v>866.5</v>
      </c>
      <c r="G517" s="7">
        <f t="shared" si="164"/>
        <v>920.375</v>
      </c>
      <c r="H517" s="7">
        <f t="shared" si="164"/>
        <v>971.43000000000006</v>
      </c>
      <c r="I517" s="7">
        <f t="shared" si="164"/>
        <v>1025.0949999999998</v>
      </c>
      <c r="J517" s="7">
        <f t="shared" si="164"/>
        <v>1081.365</v>
      </c>
      <c r="K517" s="10"/>
    </row>
    <row r="518" spans="1:11">
      <c r="A518" s="8">
        <v>503</v>
      </c>
      <c r="B518" s="10" t="s">
        <v>23</v>
      </c>
      <c r="C518" s="7">
        <v>0</v>
      </c>
      <c r="D518" s="7">
        <v>0</v>
      </c>
      <c r="E518" s="7">
        <v>0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10"/>
    </row>
    <row r="519" spans="1:11" ht="28.5" customHeight="1">
      <c r="A519" s="8">
        <v>504</v>
      </c>
      <c r="B519" s="12" t="s">
        <v>31</v>
      </c>
      <c r="C519" s="9">
        <f t="shared" si="146"/>
        <v>4461.7650000000003</v>
      </c>
      <c r="D519" s="9">
        <f>D521+D522+D523</f>
        <v>537</v>
      </c>
      <c r="E519" s="9">
        <f>E521+E522+E523</f>
        <v>560</v>
      </c>
      <c r="F519" s="9">
        <f t="shared" ref="F519:J519" si="165">F521+F522+F523</f>
        <v>566.5</v>
      </c>
      <c r="G519" s="9">
        <f t="shared" si="165"/>
        <v>620.375</v>
      </c>
      <c r="H519" s="9">
        <f t="shared" si="165"/>
        <v>671.43000000000006</v>
      </c>
      <c r="I519" s="9">
        <f t="shared" si="165"/>
        <v>725.09499999999991</v>
      </c>
      <c r="J519" s="9">
        <f t="shared" si="165"/>
        <v>781.36500000000001</v>
      </c>
      <c r="K519" s="10"/>
    </row>
    <row r="520" spans="1:11" ht="16.5" customHeight="1">
      <c r="A520" s="8">
        <v>505</v>
      </c>
      <c r="B520" s="10" t="s">
        <v>2</v>
      </c>
      <c r="C520" s="7">
        <v>0</v>
      </c>
      <c r="D520" s="7">
        <v>0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10"/>
    </row>
    <row r="521" spans="1:11">
      <c r="A521" s="8">
        <v>506</v>
      </c>
      <c r="B521" s="10" t="s">
        <v>3</v>
      </c>
      <c r="C521" s="7">
        <f t="shared" si="146"/>
        <v>0</v>
      </c>
      <c r="D521" s="7">
        <f t="shared" si="153"/>
        <v>0</v>
      </c>
      <c r="E521" s="7">
        <f t="shared" si="154"/>
        <v>0</v>
      </c>
      <c r="F521" s="7">
        <f t="shared" ref="F521" si="166">G521+H521+I521+J521+K521+L521+M521</f>
        <v>0</v>
      </c>
      <c r="G521" s="7">
        <f t="shared" ref="G521" si="167">H521+I521+J521+K521+L521+M521+N521</f>
        <v>0</v>
      </c>
      <c r="H521" s="7">
        <f t="shared" ref="H521" si="168">I521+J521+K521+L521+M521+N521+O521</f>
        <v>0</v>
      </c>
      <c r="I521" s="7">
        <f t="shared" ref="I521" si="169">J521+K521+L521+M521+N521+O521+P521</f>
        <v>0</v>
      </c>
      <c r="J521" s="7">
        <f t="shared" ref="J521" si="170">K521+L521+M521+N521+O521+P521+Q521</f>
        <v>0</v>
      </c>
      <c r="K521" s="10"/>
    </row>
    <row r="522" spans="1:11">
      <c r="A522" s="8">
        <v>507</v>
      </c>
      <c r="B522" s="10" t="s">
        <v>4</v>
      </c>
      <c r="C522" s="7">
        <f t="shared" si="146"/>
        <v>4461.7650000000003</v>
      </c>
      <c r="D522" s="7">
        <f>D527+D532+D537+D542</f>
        <v>537</v>
      </c>
      <c r="E522" s="7">
        <f t="shared" ref="E522:J522" si="171">E527+E532+E537</f>
        <v>560</v>
      </c>
      <c r="F522" s="7">
        <f t="shared" si="171"/>
        <v>566.5</v>
      </c>
      <c r="G522" s="7">
        <f t="shared" si="171"/>
        <v>620.375</v>
      </c>
      <c r="H522" s="7">
        <f t="shared" si="171"/>
        <v>671.43000000000006</v>
      </c>
      <c r="I522" s="7">
        <f t="shared" si="171"/>
        <v>725.09499999999991</v>
      </c>
      <c r="J522" s="7">
        <f t="shared" si="171"/>
        <v>781.36500000000001</v>
      </c>
      <c r="K522" s="10"/>
    </row>
    <row r="523" spans="1:11">
      <c r="A523" s="8">
        <v>508</v>
      </c>
      <c r="B523" s="10" t="s">
        <v>5</v>
      </c>
      <c r="C523" s="7">
        <f t="shared" si="146"/>
        <v>0</v>
      </c>
      <c r="D523" s="7">
        <f t="shared" si="153"/>
        <v>0</v>
      </c>
      <c r="E523" s="7">
        <f t="shared" si="154"/>
        <v>0</v>
      </c>
      <c r="F523" s="7">
        <f t="shared" ref="F523" si="172">G523+H523+I523+J523+K523+L523+M523</f>
        <v>0</v>
      </c>
      <c r="G523" s="7">
        <f t="shared" ref="G523" si="173">H523+I523+J523+K523+L523+M523+N523</f>
        <v>0</v>
      </c>
      <c r="H523" s="7">
        <f t="shared" ref="H523" si="174">I523+J523+K523+L523+M523+N523+O523</f>
        <v>0</v>
      </c>
      <c r="I523" s="7">
        <f t="shared" ref="I523" si="175">J523+K523+L523+M523+N523+O523+P523</f>
        <v>0</v>
      </c>
      <c r="J523" s="7">
        <f t="shared" ref="J523" si="176">K523+L523+M523+N523+O523+P523+Q523</f>
        <v>0</v>
      </c>
      <c r="K523" s="10"/>
    </row>
    <row r="524" spans="1:11" ht="38.25">
      <c r="A524" s="8">
        <v>509</v>
      </c>
      <c r="B524" s="13" t="s">
        <v>242</v>
      </c>
      <c r="C524" s="7">
        <f t="shared" si="146"/>
        <v>216.19499999999999</v>
      </c>
      <c r="D524" s="7">
        <f>D525+D526+D527+D528</f>
        <v>12</v>
      </c>
      <c r="E524" s="7">
        <f>E526+E527+E528</f>
        <v>30</v>
      </c>
      <c r="F524" s="7">
        <f t="shared" ref="F524:J524" si="177">F526+F527+F528</f>
        <v>31.5</v>
      </c>
      <c r="G524" s="7">
        <f t="shared" si="177"/>
        <v>33.075000000000003</v>
      </c>
      <c r="H524" s="7">
        <f t="shared" si="177"/>
        <v>34.755000000000003</v>
      </c>
      <c r="I524" s="7">
        <f t="shared" si="177"/>
        <v>36.54</v>
      </c>
      <c r="J524" s="7">
        <f t="shared" si="177"/>
        <v>38.325000000000003</v>
      </c>
      <c r="K524" s="10"/>
    </row>
    <row r="525" spans="1:11">
      <c r="A525" s="8">
        <v>510</v>
      </c>
      <c r="B525" s="13" t="s">
        <v>2</v>
      </c>
      <c r="C525" s="7">
        <v>0</v>
      </c>
      <c r="D525" s="7">
        <v>0</v>
      </c>
      <c r="E525" s="7">
        <v>0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10"/>
    </row>
    <row r="526" spans="1:11">
      <c r="A526" s="8">
        <v>511</v>
      </c>
      <c r="B526" s="10" t="s">
        <v>3</v>
      </c>
      <c r="C526" s="7">
        <f t="shared" si="146"/>
        <v>0</v>
      </c>
      <c r="D526" s="7">
        <f t="shared" si="153"/>
        <v>0</v>
      </c>
      <c r="E526" s="7">
        <f t="shared" si="154"/>
        <v>0</v>
      </c>
      <c r="F526" s="7">
        <f t="shared" ref="F526" si="178">G526+H526+I526+J526+K526+L526+M526</f>
        <v>0</v>
      </c>
      <c r="G526" s="7">
        <f t="shared" ref="G526" si="179">H526+I526+J526+K526+L526+M526+N526</f>
        <v>0</v>
      </c>
      <c r="H526" s="7">
        <f t="shared" ref="H526" si="180">I526+J526+K526+L526+M526+N526+O526</f>
        <v>0</v>
      </c>
      <c r="I526" s="7">
        <f t="shared" ref="I526" si="181">J526+K526+L526+M526+N526+O526+P526</f>
        <v>0</v>
      </c>
      <c r="J526" s="7">
        <f t="shared" ref="J526" si="182">K526+L526+M526+N526+O526+P526+Q526</f>
        <v>0</v>
      </c>
      <c r="K526" s="10"/>
    </row>
    <row r="527" spans="1:11">
      <c r="A527" s="8">
        <v>512</v>
      </c>
      <c r="B527" s="10" t="s">
        <v>4</v>
      </c>
      <c r="C527" s="7">
        <f t="shared" si="146"/>
        <v>216.19499999999999</v>
      </c>
      <c r="D527" s="7">
        <v>12</v>
      </c>
      <c r="E527" s="7">
        <v>30</v>
      </c>
      <c r="F527" s="7">
        <f>30*1.05</f>
        <v>31.5</v>
      </c>
      <c r="G527" s="7">
        <f>31.5*1.05</f>
        <v>33.075000000000003</v>
      </c>
      <c r="H527" s="7">
        <f>33.1*1.05</f>
        <v>34.755000000000003</v>
      </c>
      <c r="I527" s="7">
        <f>34.8*1.05</f>
        <v>36.54</v>
      </c>
      <c r="J527" s="7">
        <f>36.5*1.05</f>
        <v>38.325000000000003</v>
      </c>
      <c r="K527" s="10"/>
    </row>
    <row r="528" spans="1:11">
      <c r="A528" s="8">
        <v>513</v>
      </c>
      <c r="B528" s="10" t="s">
        <v>5</v>
      </c>
      <c r="C528" s="7">
        <f t="shared" si="146"/>
        <v>0</v>
      </c>
      <c r="D528" s="7">
        <f t="shared" si="153"/>
        <v>0</v>
      </c>
      <c r="E528" s="7">
        <f t="shared" si="154"/>
        <v>0</v>
      </c>
      <c r="F528" s="7">
        <f t="shared" ref="F528" si="183">G528+H528+I528+J528+K528+L528+M528</f>
        <v>0</v>
      </c>
      <c r="G528" s="7">
        <f t="shared" ref="G528" si="184">H528+I528+J528+K528+L528+M528+N528</f>
        <v>0</v>
      </c>
      <c r="H528" s="7">
        <f t="shared" ref="H528" si="185">I528+J528+K528+L528+M528+N528+O528</f>
        <v>0</v>
      </c>
      <c r="I528" s="7">
        <f t="shared" ref="I528" si="186">J528+K528+L528+M528+N528+O528+P528</f>
        <v>0</v>
      </c>
      <c r="J528" s="7">
        <f t="shared" ref="J528" si="187">K528+L528+M528+N528+O528+P528+Q528</f>
        <v>0</v>
      </c>
      <c r="K528" s="10"/>
    </row>
    <row r="529" spans="1:11" ht="38.25">
      <c r="A529" s="8">
        <v>514</v>
      </c>
      <c r="B529" s="13" t="s">
        <v>243</v>
      </c>
      <c r="C529" s="7">
        <f t="shared" si="146"/>
        <v>4015.5</v>
      </c>
      <c r="D529" s="7">
        <f>D530+D531+D532+D533</f>
        <v>490.8</v>
      </c>
      <c r="E529" s="7">
        <f>E531+E532+E533</f>
        <v>500</v>
      </c>
      <c r="F529" s="7">
        <f t="shared" ref="F529" si="188">F531+F532+F533</f>
        <v>505</v>
      </c>
      <c r="G529" s="7">
        <f>G530+G531+G532+G533</f>
        <v>555.79999999999995</v>
      </c>
      <c r="H529" s="7">
        <f>H530+H531+H532+H533</f>
        <v>603.6</v>
      </c>
      <c r="I529" s="7">
        <f>I530+I531+I532+I533</f>
        <v>653.79999999999995</v>
      </c>
      <c r="J529" s="7">
        <f>J530+J531+J532+J533</f>
        <v>706.5</v>
      </c>
      <c r="K529" s="10"/>
    </row>
    <row r="530" spans="1:11">
      <c r="A530" s="8">
        <v>515</v>
      </c>
      <c r="B530" s="13" t="s">
        <v>2</v>
      </c>
      <c r="C530" s="7">
        <v>0</v>
      </c>
      <c r="D530" s="7">
        <v>0</v>
      </c>
      <c r="E530" s="7">
        <v>0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10"/>
    </row>
    <row r="531" spans="1:11">
      <c r="A531" s="8">
        <v>516</v>
      </c>
      <c r="B531" s="10" t="s">
        <v>29</v>
      </c>
      <c r="C531" s="7">
        <f t="shared" si="146"/>
        <v>0</v>
      </c>
      <c r="D531" s="7">
        <f t="shared" si="153"/>
        <v>0</v>
      </c>
      <c r="E531" s="7">
        <f t="shared" si="154"/>
        <v>0</v>
      </c>
      <c r="F531" s="7">
        <f t="shared" ref="F531" si="189">G531+H531+I531+J531+K531+L531+M531</f>
        <v>0</v>
      </c>
      <c r="G531" s="7">
        <f t="shared" ref="G531" si="190">H531+I531+J531+K531+L531+M531+N531</f>
        <v>0</v>
      </c>
      <c r="H531" s="7">
        <f t="shared" ref="H531" si="191">I531+J531+K531+L531+M531+N531+O531</f>
        <v>0</v>
      </c>
      <c r="I531" s="7">
        <f t="shared" ref="I531" si="192">J531+K531+L531+M531+N531+O531+P531</f>
        <v>0</v>
      </c>
      <c r="J531" s="7">
        <f t="shared" ref="J531" si="193">K531+L531+M531+N531+O531+P531+Q531</f>
        <v>0</v>
      </c>
      <c r="K531" s="10"/>
    </row>
    <row r="532" spans="1:11">
      <c r="A532" s="8">
        <v>517</v>
      </c>
      <c r="B532" s="10" t="s">
        <v>30</v>
      </c>
      <c r="C532" s="7">
        <f t="shared" si="146"/>
        <v>4015.5</v>
      </c>
      <c r="D532" s="7">
        <f>500-4.2-5</f>
        <v>490.8</v>
      </c>
      <c r="E532" s="7">
        <v>500</v>
      </c>
      <c r="F532" s="7">
        <v>505</v>
      </c>
      <c r="G532" s="7">
        <v>555.79999999999995</v>
      </c>
      <c r="H532" s="7">
        <v>603.6</v>
      </c>
      <c r="I532" s="7">
        <v>653.79999999999995</v>
      </c>
      <c r="J532" s="7">
        <v>706.5</v>
      </c>
      <c r="K532" s="10"/>
    </row>
    <row r="533" spans="1:11">
      <c r="A533" s="8">
        <v>518</v>
      </c>
      <c r="B533" s="10" t="s">
        <v>21</v>
      </c>
      <c r="C533" s="7">
        <f t="shared" si="146"/>
        <v>0</v>
      </c>
      <c r="D533" s="7">
        <f t="shared" si="153"/>
        <v>0</v>
      </c>
      <c r="E533" s="7">
        <f t="shared" si="154"/>
        <v>0</v>
      </c>
      <c r="F533" s="7">
        <f t="shared" ref="F533" si="194">G533+H533+I533+J533+K533+L533+M533</f>
        <v>0</v>
      </c>
      <c r="G533" s="7">
        <f t="shared" ref="G533" si="195">H533+I533+J533+K533+L533+M533+N533</f>
        <v>0</v>
      </c>
      <c r="H533" s="7">
        <f t="shared" ref="H533" si="196">I533+J533+K533+L533+M533+N533+O533</f>
        <v>0</v>
      </c>
      <c r="I533" s="7">
        <f t="shared" ref="I533" si="197">J533+K533+L533+M533+N533+O533+P533</f>
        <v>0</v>
      </c>
      <c r="J533" s="7">
        <f t="shared" ref="J533" si="198">K533+L533+M533+N533+O533+P533+Q533</f>
        <v>0</v>
      </c>
      <c r="K533" s="10"/>
    </row>
    <row r="534" spans="1:11" ht="25.5">
      <c r="A534" s="8">
        <v>519</v>
      </c>
      <c r="B534" s="13" t="s">
        <v>244</v>
      </c>
      <c r="C534" s="7">
        <f>D534+E534+F534+G534+H534+I534+J534</f>
        <v>225.86999999999998</v>
      </c>
      <c r="D534" s="7">
        <v>30</v>
      </c>
      <c r="E534" s="7">
        <f t="shared" ref="E534:J534" si="199">E536+E537+E543</f>
        <v>30</v>
      </c>
      <c r="F534" s="7">
        <f t="shared" si="199"/>
        <v>30</v>
      </c>
      <c r="G534" s="7">
        <f t="shared" si="199"/>
        <v>31.5</v>
      </c>
      <c r="H534" s="7">
        <f t="shared" si="199"/>
        <v>33.075000000000003</v>
      </c>
      <c r="I534" s="7">
        <f t="shared" si="199"/>
        <v>34.755000000000003</v>
      </c>
      <c r="J534" s="7">
        <f t="shared" si="199"/>
        <v>36.54</v>
      </c>
      <c r="K534" s="10"/>
    </row>
    <row r="535" spans="1:11">
      <c r="A535" s="8">
        <v>520</v>
      </c>
      <c r="B535" s="13" t="s">
        <v>2</v>
      </c>
      <c r="C535" s="7">
        <v>0</v>
      </c>
      <c r="D535" s="7">
        <v>0</v>
      </c>
      <c r="E535" s="7">
        <v>0</v>
      </c>
      <c r="F535" s="7">
        <v>0</v>
      </c>
      <c r="G535" s="7">
        <v>0</v>
      </c>
      <c r="H535" s="7">
        <v>0</v>
      </c>
      <c r="I535" s="7">
        <v>0</v>
      </c>
      <c r="J535" s="7">
        <v>0</v>
      </c>
      <c r="K535" s="10"/>
    </row>
    <row r="536" spans="1:11">
      <c r="A536" s="8">
        <v>521</v>
      </c>
      <c r="B536" s="10" t="s">
        <v>3</v>
      </c>
      <c r="C536" s="7">
        <f t="shared" si="146"/>
        <v>0</v>
      </c>
      <c r="D536" s="7">
        <f t="shared" si="153"/>
        <v>0</v>
      </c>
      <c r="E536" s="7">
        <f t="shared" si="154"/>
        <v>0</v>
      </c>
      <c r="F536" s="7">
        <f t="shared" ref="F536" si="200">G536+H536+I536+J536+K536+L536+M536</f>
        <v>0</v>
      </c>
      <c r="G536" s="7">
        <f t="shared" ref="G536" si="201">H536+I536+J536+K536+L536+M536+N536</f>
        <v>0</v>
      </c>
      <c r="H536" s="7">
        <f t="shared" ref="H536" si="202">I536+J536+K536+L536+M536+N536+O536</f>
        <v>0</v>
      </c>
      <c r="I536" s="7">
        <f t="shared" ref="I536" si="203">J536+K536+L536+M536+N536+O536+P536</f>
        <v>0</v>
      </c>
      <c r="J536" s="7">
        <f t="shared" ref="J536" si="204">K536+L536+M536+N536+O536+P536+Q536</f>
        <v>0</v>
      </c>
      <c r="K536" s="10"/>
    </row>
    <row r="537" spans="1:11">
      <c r="A537" s="8">
        <v>522</v>
      </c>
      <c r="B537" s="10" t="s">
        <v>4</v>
      </c>
      <c r="C537" s="7">
        <f t="shared" si="146"/>
        <v>225.86999999999998</v>
      </c>
      <c r="D537" s="7">
        <v>30</v>
      </c>
      <c r="E537" s="7">
        <v>30</v>
      </c>
      <c r="F537" s="7">
        <v>30</v>
      </c>
      <c r="G537" s="7">
        <f>30*1.05</f>
        <v>31.5</v>
      </c>
      <c r="H537" s="7">
        <f>31.5*1.05</f>
        <v>33.075000000000003</v>
      </c>
      <c r="I537" s="7">
        <f>33.1*1.05</f>
        <v>34.755000000000003</v>
      </c>
      <c r="J537" s="7">
        <f>34.8*1.05</f>
        <v>36.54</v>
      </c>
      <c r="K537" s="10"/>
    </row>
    <row r="538" spans="1:11">
      <c r="A538" s="8">
        <v>523</v>
      </c>
      <c r="B538" s="10" t="s">
        <v>23</v>
      </c>
      <c r="C538" s="7"/>
      <c r="D538" s="7"/>
      <c r="E538" s="7"/>
      <c r="F538" s="7"/>
      <c r="G538" s="7"/>
      <c r="H538" s="7"/>
      <c r="I538" s="7"/>
      <c r="J538" s="7"/>
      <c r="K538" s="10"/>
    </row>
    <row r="539" spans="1:11" ht="25.5">
      <c r="A539" s="8">
        <v>524</v>
      </c>
      <c r="B539" s="13" t="s">
        <v>309</v>
      </c>
      <c r="C539" s="7">
        <f>D539+E539+F539+G539+H539+I539+J539</f>
        <v>4.2</v>
      </c>
      <c r="D539" s="7">
        <f>D540+D541+D542+D543</f>
        <v>4.2</v>
      </c>
      <c r="E539" s="7">
        <f t="shared" ref="D539:J543" si="205">F539+G539+H539+I539+J539+K539+L539</f>
        <v>0</v>
      </c>
      <c r="F539" s="7">
        <f t="shared" si="205"/>
        <v>0</v>
      </c>
      <c r="G539" s="7">
        <f t="shared" si="205"/>
        <v>0</v>
      </c>
      <c r="H539" s="7">
        <f t="shared" si="205"/>
        <v>0</v>
      </c>
      <c r="I539" s="7">
        <f t="shared" si="205"/>
        <v>0</v>
      </c>
      <c r="J539" s="7">
        <f t="shared" si="205"/>
        <v>0</v>
      </c>
      <c r="K539" s="10"/>
    </row>
    <row r="540" spans="1:11">
      <c r="A540" s="8">
        <v>525</v>
      </c>
      <c r="B540" s="10" t="s">
        <v>2</v>
      </c>
      <c r="C540" s="7">
        <f t="shared" ref="C540:C543" si="206">D540+E540+F540+G540+H540+I540+J540</f>
        <v>0</v>
      </c>
      <c r="D540" s="7">
        <f t="shared" si="205"/>
        <v>0</v>
      </c>
      <c r="E540" s="7">
        <f t="shared" si="205"/>
        <v>0</v>
      </c>
      <c r="F540" s="7">
        <f t="shared" si="205"/>
        <v>0</v>
      </c>
      <c r="G540" s="7">
        <f t="shared" si="205"/>
        <v>0</v>
      </c>
      <c r="H540" s="7">
        <f t="shared" si="205"/>
        <v>0</v>
      </c>
      <c r="I540" s="7">
        <f t="shared" si="205"/>
        <v>0</v>
      </c>
      <c r="J540" s="7">
        <f t="shared" si="205"/>
        <v>0</v>
      </c>
      <c r="K540" s="10"/>
    </row>
    <row r="541" spans="1:11">
      <c r="A541" s="8">
        <v>526</v>
      </c>
      <c r="B541" s="10" t="s">
        <v>29</v>
      </c>
      <c r="C541" s="7">
        <f t="shared" si="206"/>
        <v>0</v>
      </c>
      <c r="D541" s="7">
        <f t="shared" si="205"/>
        <v>0</v>
      </c>
      <c r="E541" s="7">
        <f t="shared" si="205"/>
        <v>0</v>
      </c>
      <c r="F541" s="7">
        <f t="shared" si="205"/>
        <v>0</v>
      </c>
      <c r="G541" s="7">
        <f t="shared" si="205"/>
        <v>0</v>
      </c>
      <c r="H541" s="7">
        <f t="shared" si="205"/>
        <v>0</v>
      </c>
      <c r="I541" s="7">
        <f t="shared" si="205"/>
        <v>0</v>
      </c>
      <c r="J541" s="7">
        <f t="shared" si="205"/>
        <v>0</v>
      </c>
      <c r="K541" s="10"/>
    </row>
    <row r="542" spans="1:11">
      <c r="A542" s="8">
        <v>527</v>
      </c>
      <c r="B542" s="10" t="s">
        <v>227</v>
      </c>
      <c r="C542" s="7">
        <f t="shared" si="206"/>
        <v>4.2</v>
      </c>
      <c r="D542" s="7">
        <v>4.2</v>
      </c>
      <c r="E542" s="7">
        <f t="shared" si="205"/>
        <v>0</v>
      </c>
      <c r="F542" s="7">
        <f t="shared" si="205"/>
        <v>0</v>
      </c>
      <c r="G542" s="7">
        <f t="shared" si="205"/>
        <v>0</v>
      </c>
      <c r="H542" s="7">
        <f t="shared" si="205"/>
        <v>0</v>
      </c>
      <c r="I542" s="7">
        <f t="shared" si="205"/>
        <v>0</v>
      </c>
      <c r="J542" s="7">
        <f t="shared" si="205"/>
        <v>0</v>
      </c>
      <c r="K542" s="10"/>
    </row>
    <row r="543" spans="1:11">
      <c r="A543" s="8">
        <v>528</v>
      </c>
      <c r="B543" s="10" t="s">
        <v>21</v>
      </c>
      <c r="C543" s="7">
        <f t="shared" si="206"/>
        <v>0</v>
      </c>
      <c r="D543" s="7">
        <f t="shared" si="205"/>
        <v>0</v>
      </c>
      <c r="E543" s="7">
        <f t="shared" si="205"/>
        <v>0</v>
      </c>
      <c r="F543" s="7">
        <f t="shared" si="205"/>
        <v>0</v>
      </c>
      <c r="G543" s="7">
        <f t="shared" si="205"/>
        <v>0</v>
      </c>
      <c r="H543" s="7">
        <f t="shared" si="205"/>
        <v>0</v>
      </c>
      <c r="I543" s="7">
        <f t="shared" si="205"/>
        <v>0</v>
      </c>
      <c r="J543" s="7">
        <f t="shared" si="205"/>
        <v>0</v>
      </c>
      <c r="K543" s="10"/>
    </row>
    <row r="544" spans="1:11" ht="27">
      <c r="A544" s="8">
        <v>529</v>
      </c>
      <c r="B544" s="12" t="s">
        <v>32</v>
      </c>
      <c r="C544" s="9">
        <f t="shared" si="146"/>
        <v>1945</v>
      </c>
      <c r="D544" s="9">
        <f>D546+D547+D548</f>
        <v>145</v>
      </c>
      <c r="E544" s="9">
        <f>E546+E547+E548</f>
        <v>300</v>
      </c>
      <c r="F544" s="9">
        <f>F545+F546+F547</f>
        <v>300</v>
      </c>
      <c r="G544" s="9">
        <f>G545+G546+G547+G548</f>
        <v>300</v>
      </c>
      <c r="H544" s="9">
        <f>H545+H546+H547+H548</f>
        <v>300</v>
      </c>
      <c r="I544" s="9">
        <f>I545+I546+I547+I548</f>
        <v>300</v>
      </c>
      <c r="J544" s="9">
        <f>J545+J546+J547+J548</f>
        <v>300</v>
      </c>
      <c r="K544" s="11">
        <v>50.51</v>
      </c>
    </row>
    <row r="545" spans="1:11">
      <c r="A545" s="8">
        <v>530</v>
      </c>
      <c r="B545" s="12" t="s">
        <v>2</v>
      </c>
      <c r="C545" s="7">
        <v>0</v>
      </c>
      <c r="D545" s="7">
        <v>0</v>
      </c>
      <c r="E545" s="7">
        <v>0</v>
      </c>
      <c r="F545" s="7">
        <v>0</v>
      </c>
      <c r="G545" s="7">
        <v>0</v>
      </c>
      <c r="H545" s="7">
        <v>0</v>
      </c>
      <c r="I545" s="7">
        <v>0</v>
      </c>
      <c r="J545" s="7">
        <v>0</v>
      </c>
      <c r="K545" s="10"/>
    </row>
    <row r="546" spans="1:11">
      <c r="A546" s="8">
        <v>531</v>
      </c>
      <c r="B546" s="10" t="s">
        <v>3</v>
      </c>
      <c r="C546" s="7">
        <f t="shared" si="146"/>
        <v>0</v>
      </c>
      <c r="D546" s="7">
        <f t="shared" si="153"/>
        <v>0</v>
      </c>
      <c r="E546" s="7">
        <f t="shared" si="154"/>
        <v>0</v>
      </c>
      <c r="F546" s="7">
        <f t="shared" ref="F546:F553" si="207">G546+H546+I546+J546+K546+L546+M546</f>
        <v>0</v>
      </c>
      <c r="G546" s="7">
        <f t="shared" ref="G546:G553" si="208">H546+I546+J546+K546+L546+M546+N546</f>
        <v>0</v>
      </c>
      <c r="H546" s="7">
        <f t="shared" ref="H546:H553" si="209">I546+J546+K546+L546+M546+N546+O546</f>
        <v>0</v>
      </c>
      <c r="I546" s="7">
        <f t="shared" ref="I546:I553" si="210">J546+K546+L546+M546+N546+O546+P546</f>
        <v>0</v>
      </c>
      <c r="J546" s="7">
        <f t="shared" ref="J546:J553" si="211">K546+L546+M546+N546+O546+P546+Q546</f>
        <v>0</v>
      </c>
      <c r="K546" s="10"/>
    </row>
    <row r="547" spans="1:11">
      <c r="A547" s="8">
        <v>532</v>
      </c>
      <c r="B547" s="10" t="s">
        <v>4</v>
      </c>
      <c r="C547" s="7">
        <f t="shared" si="146"/>
        <v>1945</v>
      </c>
      <c r="D547" s="7">
        <f t="shared" ref="D547:I547" si="212">D552+D557+D562</f>
        <v>145</v>
      </c>
      <c r="E547" s="7">
        <f t="shared" si="212"/>
        <v>300</v>
      </c>
      <c r="F547" s="7">
        <f t="shared" si="212"/>
        <v>300</v>
      </c>
      <c r="G547" s="7">
        <f t="shared" si="212"/>
        <v>300</v>
      </c>
      <c r="H547" s="7">
        <f t="shared" si="212"/>
        <v>300</v>
      </c>
      <c r="I547" s="7">
        <f t="shared" si="212"/>
        <v>300</v>
      </c>
      <c r="J547" s="7">
        <f>J552+J557+J562+J567</f>
        <v>300</v>
      </c>
      <c r="K547" s="10"/>
    </row>
    <row r="548" spans="1:11">
      <c r="A548" s="8">
        <v>533</v>
      </c>
      <c r="B548" s="10" t="s">
        <v>5</v>
      </c>
      <c r="C548" s="7">
        <f t="shared" si="146"/>
        <v>0</v>
      </c>
      <c r="D548" s="7">
        <f t="shared" si="153"/>
        <v>0</v>
      </c>
      <c r="E548" s="7">
        <f t="shared" si="154"/>
        <v>0</v>
      </c>
      <c r="F548" s="7">
        <f t="shared" si="207"/>
        <v>0</v>
      </c>
      <c r="G548" s="7">
        <f t="shared" si="208"/>
        <v>0</v>
      </c>
      <c r="H548" s="7">
        <f t="shared" si="209"/>
        <v>0</v>
      </c>
      <c r="I548" s="7">
        <f t="shared" si="210"/>
        <v>0</v>
      </c>
      <c r="J548" s="7">
        <f t="shared" si="211"/>
        <v>0</v>
      </c>
      <c r="K548" s="10"/>
    </row>
    <row r="549" spans="1:11" ht="25.5">
      <c r="A549" s="8">
        <v>534</v>
      </c>
      <c r="B549" s="13" t="s">
        <v>33</v>
      </c>
      <c r="C549" s="7">
        <f t="shared" si="146"/>
        <v>0</v>
      </c>
      <c r="D549" s="7">
        <f>D550+D551+D552+D553</f>
        <v>0</v>
      </c>
      <c r="E549" s="7">
        <f t="shared" si="154"/>
        <v>0</v>
      </c>
      <c r="F549" s="7">
        <f t="shared" si="207"/>
        <v>0</v>
      </c>
      <c r="G549" s="7">
        <f t="shared" si="208"/>
        <v>0</v>
      </c>
      <c r="H549" s="7">
        <f t="shared" si="209"/>
        <v>0</v>
      </c>
      <c r="I549" s="7">
        <f t="shared" si="210"/>
        <v>0</v>
      </c>
      <c r="J549" s="7">
        <f t="shared" si="211"/>
        <v>0</v>
      </c>
      <c r="K549" s="10"/>
    </row>
    <row r="550" spans="1:11">
      <c r="A550" s="8">
        <v>535</v>
      </c>
      <c r="B550" s="13" t="s">
        <v>2</v>
      </c>
      <c r="C550" s="7">
        <v>0</v>
      </c>
      <c r="D550" s="7">
        <v>0</v>
      </c>
      <c r="E550" s="7">
        <v>0</v>
      </c>
      <c r="F550" s="7">
        <v>0</v>
      </c>
      <c r="G550" s="7">
        <v>0</v>
      </c>
      <c r="H550" s="7">
        <v>0</v>
      </c>
      <c r="I550" s="7">
        <v>0</v>
      </c>
      <c r="J550" s="7">
        <v>0</v>
      </c>
      <c r="K550" s="10"/>
    </row>
    <row r="551" spans="1:11">
      <c r="A551" s="8">
        <v>536</v>
      </c>
      <c r="B551" s="10" t="s">
        <v>3</v>
      </c>
      <c r="C551" s="7">
        <f t="shared" si="146"/>
        <v>0</v>
      </c>
      <c r="D551" s="7">
        <f t="shared" si="153"/>
        <v>0</v>
      </c>
      <c r="E551" s="7">
        <f t="shared" si="154"/>
        <v>0</v>
      </c>
      <c r="F551" s="7">
        <f t="shared" si="207"/>
        <v>0</v>
      </c>
      <c r="G551" s="7">
        <f t="shared" si="208"/>
        <v>0</v>
      </c>
      <c r="H551" s="7">
        <f t="shared" si="209"/>
        <v>0</v>
      </c>
      <c r="I551" s="7">
        <f t="shared" si="210"/>
        <v>0</v>
      </c>
      <c r="J551" s="7">
        <f t="shared" si="211"/>
        <v>0</v>
      </c>
      <c r="K551" s="10"/>
    </row>
    <row r="552" spans="1:11">
      <c r="A552" s="8">
        <v>537</v>
      </c>
      <c r="B552" s="10" t="s">
        <v>4</v>
      </c>
      <c r="C552" s="7">
        <f t="shared" si="146"/>
        <v>0</v>
      </c>
      <c r="D552" s="7">
        <f>166-116-50</f>
        <v>0</v>
      </c>
      <c r="E552" s="7">
        <f t="shared" si="154"/>
        <v>0</v>
      </c>
      <c r="F552" s="7">
        <f t="shared" si="207"/>
        <v>0</v>
      </c>
      <c r="G552" s="7">
        <f t="shared" si="208"/>
        <v>0</v>
      </c>
      <c r="H552" s="7">
        <f t="shared" si="209"/>
        <v>0</v>
      </c>
      <c r="I552" s="7">
        <f t="shared" si="210"/>
        <v>0</v>
      </c>
      <c r="J552" s="7">
        <f t="shared" si="211"/>
        <v>0</v>
      </c>
      <c r="K552" s="10"/>
    </row>
    <row r="553" spans="1:11">
      <c r="A553" s="8">
        <v>538</v>
      </c>
      <c r="B553" s="10" t="s">
        <v>5</v>
      </c>
      <c r="C553" s="7">
        <f t="shared" si="146"/>
        <v>0</v>
      </c>
      <c r="D553" s="7">
        <f t="shared" si="153"/>
        <v>0</v>
      </c>
      <c r="E553" s="7">
        <f t="shared" si="154"/>
        <v>0</v>
      </c>
      <c r="F553" s="7">
        <f t="shared" si="207"/>
        <v>0</v>
      </c>
      <c r="G553" s="7">
        <f t="shared" si="208"/>
        <v>0</v>
      </c>
      <c r="H553" s="7">
        <f t="shared" si="209"/>
        <v>0</v>
      </c>
      <c r="I553" s="7">
        <f t="shared" si="210"/>
        <v>0</v>
      </c>
      <c r="J553" s="7">
        <f t="shared" si="211"/>
        <v>0</v>
      </c>
      <c r="K553" s="10"/>
    </row>
    <row r="554" spans="1:11" ht="38.25">
      <c r="A554" s="8">
        <v>539</v>
      </c>
      <c r="B554" s="13" t="s">
        <v>34</v>
      </c>
      <c r="C554" s="7">
        <f t="shared" si="146"/>
        <v>1345</v>
      </c>
      <c r="D554" s="7">
        <f>D555+D556+D557+D558</f>
        <v>145</v>
      </c>
      <c r="E554" s="7">
        <f>E556+E557+E558</f>
        <v>200</v>
      </c>
      <c r="F554" s="7">
        <f t="shared" ref="F554:J554" si="213">F556+F557+F558</f>
        <v>200</v>
      </c>
      <c r="G554" s="7">
        <f t="shared" si="213"/>
        <v>200</v>
      </c>
      <c r="H554" s="7">
        <f t="shared" si="213"/>
        <v>200</v>
      </c>
      <c r="I554" s="7">
        <f t="shared" si="213"/>
        <v>200</v>
      </c>
      <c r="J554" s="7">
        <f t="shared" si="213"/>
        <v>200</v>
      </c>
      <c r="K554" s="11"/>
    </row>
    <row r="555" spans="1:11">
      <c r="A555" s="8">
        <v>540</v>
      </c>
      <c r="B555" s="13" t="s">
        <v>2</v>
      </c>
      <c r="C555" s="7">
        <v>0</v>
      </c>
      <c r="D555" s="7">
        <v>0</v>
      </c>
      <c r="E555" s="7">
        <v>0</v>
      </c>
      <c r="F555" s="7">
        <v>0</v>
      </c>
      <c r="G555" s="7">
        <v>0</v>
      </c>
      <c r="H555" s="7">
        <v>0</v>
      </c>
      <c r="I555" s="7">
        <v>0</v>
      </c>
      <c r="J555" s="7">
        <v>0</v>
      </c>
      <c r="K555" s="11"/>
    </row>
    <row r="556" spans="1:11">
      <c r="A556" s="8">
        <v>541</v>
      </c>
      <c r="B556" s="10" t="s">
        <v>29</v>
      </c>
      <c r="C556" s="7">
        <f t="shared" si="146"/>
        <v>0</v>
      </c>
      <c r="D556" s="7">
        <f t="shared" si="153"/>
        <v>0</v>
      </c>
      <c r="E556" s="7">
        <f t="shared" si="154"/>
        <v>0</v>
      </c>
      <c r="F556" s="7">
        <f t="shared" ref="F556" si="214">G556+H556+I556+J556+K556+L556+M556</f>
        <v>0</v>
      </c>
      <c r="G556" s="7">
        <f t="shared" ref="G556" si="215">H556+I556+J556+K556+L556+M556+N556</f>
        <v>0</v>
      </c>
      <c r="H556" s="7">
        <f t="shared" ref="H556" si="216">I556+J556+K556+L556+M556+N556+O556</f>
        <v>0</v>
      </c>
      <c r="I556" s="7">
        <f t="shared" ref="I556" si="217">J556+K556+L556+M556+N556+O556+P556</f>
        <v>0</v>
      </c>
      <c r="J556" s="7">
        <f t="shared" ref="J556" si="218">K556+L556+M556+N556+O556+P556+Q556</f>
        <v>0</v>
      </c>
      <c r="K556" s="10"/>
    </row>
    <row r="557" spans="1:11">
      <c r="A557" s="8">
        <v>542</v>
      </c>
      <c r="B557" s="10" t="s">
        <v>30</v>
      </c>
      <c r="C557" s="7">
        <f t="shared" si="146"/>
        <v>1345</v>
      </c>
      <c r="D557" s="7">
        <f>100+145-100</f>
        <v>145</v>
      </c>
      <c r="E557" s="7">
        <v>200</v>
      </c>
      <c r="F557" s="7">
        <v>200</v>
      </c>
      <c r="G557" s="7">
        <v>200</v>
      </c>
      <c r="H557" s="7">
        <v>200</v>
      </c>
      <c r="I557" s="7">
        <v>200</v>
      </c>
      <c r="J557" s="7">
        <v>200</v>
      </c>
      <c r="K557" s="10"/>
    </row>
    <row r="558" spans="1:11">
      <c r="A558" s="8">
        <v>543</v>
      </c>
      <c r="B558" s="10" t="s">
        <v>23</v>
      </c>
      <c r="C558" s="7">
        <f t="shared" si="146"/>
        <v>0</v>
      </c>
      <c r="D558" s="7">
        <f t="shared" si="153"/>
        <v>0</v>
      </c>
      <c r="E558" s="7">
        <f t="shared" si="154"/>
        <v>0</v>
      </c>
      <c r="F558" s="7">
        <f t="shared" ref="F558" si="219">G558+H558+I558+J558+K558+L558+M558</f>
        <v>0</v>
      </c>
      <c r="G558" s="7">
        <f t="shared" ref="G558" si="220">H558+I558+J558+K558+L558+M558+N558</f>
        <v>0</v>
      </c>
      <c r="H558" s="7">
        <f t="shared" ref="H558" si="221">I558+J558+K558+L558+M558+N558+O558</f>
        <v>0</v>
      </c>
      <c r="I558" s="7">
        <f t="shared" ref="I558" si="222">J558+K558+L558+M558+N558+O558+P558</f>
        <v>0</v>
      </c>
      <c r="J558" s="7">
        <f t="shared" ref="J558" si="223">K558+L558+M558+N558+O558+P558+Q558</f>
        <v>0</v>
      </c>
      <c r="K558" s="10"/>
    </row>
    <row r="559" spans="1:11" ht="51">
      <c r="A559" s="8">
        <v>544</v>
      </c>
      <c r="B559" s="13" t="s">
        <v>245</v>
      </c>
      <c r="C559" s="7">
        <f t="shared" si="146"/>
        <v>600</v>
      </c>
      <c r="D559" s="7">
        <f>D560+D561+D562+D563</f>
        <v>0</v>
      </c>
      <c r="E559" s="7">
        <f>E561+E562+E563</f>
        <v>100</v>
      </c>
      <c r="F559" s="7">
        <v>100</v>
      </c>
      <c r="G559" s="7">
        <v>100</v>
      </c>
      <c r="H559" s="7">
        <v>100</v>
      </c>
      <c r="I559" s="7">
        <v>100</v>
      </c>
      <c r="J559" s="7">
        <v>100</v>
      </c>
      <c r="K559" s="10"/>
    </row>
    <row r="560" spans="1:11">
      <c r="A560" s="8">
        <v>545</v>
      </c>
      <c r="B560" s="13" t="s">
        <v>2</v>
      </c>
      <c r="C560" s="7">
        <v>0</v>
      </c>
      <c r="D560" s="7">
        <v>0</v>
      </c>
      <c r="E560" s="7">
        <v>0</v>
      </c>
      <c r="F560" s="7">
        <v>0</v>
      </c>
      <c r="G560" s="7">
        <v>0</v>
      </c>
      <c r="H560" s="7">
        <v>0</v>
      </c>
      <c r="I560" s="7">
        <v>0</v>
      </c>
      <c r="J560" s="7">
        <v>0</v>
      </c>
      <c r="K560" s="10"/>
    </row>
    <row r="561" spans="1:11">
      <c r="A561" s="8">
        <v>546</v>
      </c>
      <c r="B561" s="10" t="s">
        <v>29</v>
      </c>
      <c r="C561" s="7">
        <f t="shared" si="146"/>
        <v>0</v>
      </c>
      <c r="D561" s="7">
        <f t="shared" si="153"/>
        <v>0</v>
      </c>
      <c r="E561" s="7">
        <f t="shared" si="154"/>
        <v>0</v>
      </c>
      <c r="F561" s="7">
        <f t="shared" ref="F561" si="224">G561+H561+I561+J561+K561+L561+M561</f>
        <v>0</v>
      </c>
      <c r="G561" s="7">
        <f t="shared" ref="G561" si="225">H561+I561+J561+K561+L561+M561+N561</f>
        <v>0</v>
      </c>
      <c r="H561" s="7">
        <f t="shared" ref="H561" si="226">I561+J561+K561+L561+M561+N561+O561</f>
        <v>0</v>
      </c>
      <c r="I561" s="7">
        <f t="shared" ref="I561" si="227">J561+K561+L561+M561+N561+O561+P561</f>
        <v>0</v>
      </c>
      <c r="J561" s="7">
        <f t="shared" ref="J561" si="228">K561+L561+M561+N561+O561+P561+Q561</f>
        <v>0</v>
      </c>
      <c r="K561" s="10"/>
    </row>
    <row r="562" spans="1:11">
      <c r="A562" s="8">
        <v>547</v>
      </c>
      <c r="B562" s="10" t="s">
        <v>30</v>
      </c>
      <c r="C562" s="7">
        <f t="shared" si="146"/>
        <v>600</v>
      </c>
      <c r="D562" s="7">
        <v>0</v>
      </c>
      <c r="E562" s="7">
        <v>100</v>
      </c>
      <c r="F562" s="7">
        <v>100</v>
      </c>
      <c r="G562" s="7">
        <v>100</v>
      </c>
      <c r="H562" s="7">
        <v>100</v>
      </c>
      <c r="I562" s="7">
        <v>100</v>
      </c>
      <c r="J562" s="7">
        <v>100</v>
      </c>
      <c r="K562" s="10"/>
    </row>
    <row r="563" spans="1:11">
      <c r="A563" s="8">
        <v>548</v>
      </c>
      <c r="B563" s="10" t="s">
        <v>23</v>
      </c>
      <c r="C563" s="7">
        <f t="shared" si="146"/>
        <v>0</v>
      </c>
      <c r="D563" s="7">
        <f t="shared" si="153"/>
        <v>0</v>
      </c>
      <c r="E563" s="7">
        <f t="shared" si="154"/>
        <v>0</v>
      </c>
      <c r="F563" s="7">
        <f t="shared" ref="F563:F573" si="229">G563+H563+I563+J563+K563+L563+M563</f>
        <v>0</v>
      </c>
      <c r="G563" s="7">
        <f t="shared" ref="G563:G573" si="230">H563+I563+J563+K563+L563+M563+N563</f>
        <v>0</v>
      </c>
      <c r="H563" s="7">
        <f t="shared" ref="H563:H573" si="231">I563+J563+K563+L563+M563+N563+O563</f>
        <v>0</v>
      </c>
      <c r="I563" s="7">
        <f t="shared" ref="I563:I573" si="232">J563+K563+L563+M563+N563+O563+P563</f>
        <v>0</v>
      </c>
      <c r="J563" s="7">
        <f t="shared" ref="J563:J573" si="233">K563+L563+M563+N563+O563+P563+Q563</f>
        <v>0</v>
      </c>
      <c r="K563" s="10"/>
    </row>
    <row r="564" spans="1:11" ht="38.25">
      <c r="A564" s="8">
        <v>549</v>
      </c>
      <c r="B564" s="13" t="s">
        <v>188</v>
      </c>
      <c r="C564" s="7">
        <f t="shared" si="146"/>
        <v>0</v>
      </c>
      <c r="D564" s="7">
        <f t="shared" si="153"/>
        <v>0</v>
      </c>
      <c r="E564" s="7">
        <f t="shared" si="154"/>
        <v>0</v>
      </c>
      <c r="F564" s="7">
        <f t="shared" si="229"/>
        <v>0</v>
      </c>
      <c r="G564" s="7">
        <f t="shared" si="230"/>
        <v>0</v>
      </c>
      <c r="H564" s="7">
        <f t="shared" si="231"/>
        <v>0</v>
      </c>
      <c r="I564" s="7">
        <f t="shared" si="232"/>
        <v>0</v>
      </c>
      <c r="J564" s="7">
        <f t="shared" si="233"/>
        <v>0</v>
      </c>
      <c r="K564" s="10"/>
    </row>
    <row r="565" spans="1:11">
      <c r="A565" s="8">
        <v>550</v>
      </c>
      <c r="B565" s="13" t="s">
        <v>2</v>
      </c>
      <c r="C565" s="7">
        <v>0</v>
      </c>
      <c r="D565" s="7">
        <v>0</v>
      </c>
      <c r="E565" s="7">
        <v>0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10"/>
    </row>
    <row r="566" spans="1:11">
      <c r="A566" s="8">
        <v>551</v>
      </c>
      <c r="B566" s="10" t="s">
        <v>29</v>
      </c>
      <c r="C566" s="7">
        <f t="shared" si="146"/>
        <v>0</v>
      </c>
      <c r="D566" s="7">
        <f t="shared" si="153"/>
        <v>0</v>
      </c>
      <c r="E566" s="7">
        <f t="shared" si="154"/>
        <v>0</v>
      </c>
      <c r="F566" s="7">
        <f t="shared" si="229"/>
        <v>0</v>
      </c>
      <c r="G566" s="7">
        <f t="shared" si="230"/>
        <v>0</v>
      </c>
      <c r="H566" s="7">
        <f t="shared" si="231"/>
        <v>0</v>
      </c>
      <c r="I566" s="7">
        <f t="shared" si="232"/>
        <v>0</v>
      </c>
      <c r="J566" s="7">
        <f t="shared" si="233"/>
        <v>0</v>
      </c>
      <c r="K566" s="10"/>
    </row>
    <row r="567" spans="1:11">
      <c r="A567" s="8">
        <v>552</v>
      </c>
      <c r="B567" s="10" t="s">
        <v>189</v>
      </c>
      <c r="C567" s="7">
        <f t="shared" si="146"/>
        <v>0</v>
      </c>
      <c r="D567" s="7">
        <f t="shared" si="153"/>
        <v>0</v>
      </c>
      <c r="E567" s="7">
        <f t="shared" si="154"/>
        <v>0</v>
      </c>
      <c r="F567" s="7">
        <f t="shared" si="229"/>
        <v>0</v>
      </c>
      <c r="G567" s="7">
        <f t="shared" si="230"/>
        <v>0</v>
      </c>
      <c r="H567" s="7">
        <f t="shared" si="231"/>
        <v>0</v>
      </c>
      <c r="I567" s="7">
        <f t="shared" si="232"/>
        <v>0</v>
      </c>
      <c r="J567" s="7">
        <f t="shared" si="233"/>
        <v>0</v>
      </c>
      <c r="K567" s="10"/>
    </row>
    <row r="568" spans="1:11">
      <c r="A568" s="8">
        <v>553</v>
      </c>
      <c r="B568" s="10" t="s">
        <v>5</v>
      </c>
      <c r="C568" s="7">
        <f t="shared" si="146"/>
        <v>0</v>
      </c>
      <c r="D568" s="7">
        <f t="shared" si="153"/>
        <v>0</v>
      </c>
      <c r="E568" s="7">
        <f t="shared" si="154"/>
        <v>0</v>
      </c>
      <c r="F568" s="7">
        <f t="shared" si="229"/>
        <v>0</v>
      </c>
      <c r="G568" s="7">
        <f t="shared" si="230"/>
        <v>0</v>
      </c>
      <c r="H568" s="7">
        <f t="shared" si="231"/>
        <v>0</v>
      </c>
      <c r="I568" s="7">
        <f t="shared" si="232"/>
        <v>0</v>
      </c>
      <c r="J568" s="7">
        <f t="shared" si="233"/>
        <v>0</v>
      </c>
      <c r="K568" s="10"/>
    </row>
    <row r="569" spans="1:11" ht="27">
      <c r="A569" s="8">
        <v>554</v>
      </c>
      <c r="B569" s="12" t="s">
        <v>217</v>
      </c>
      <c r="C569" s="9">
        <f t="shared" si="146"/>
        <v>0</v>
      </c>
      <c r="D569" s="9">
        <f t="shared" si="153"/>
        <v>0</v>
      </c>
      <c r="E569" s="9">
        <f t="shared" si="154"/>
        <v>0</v>
      </c>
      <c r="F569" s="9">
        <f t="shared" si="229"/>
        <v>0</v>
      </c>
      <c r="G569" s="9">
        <f t="shared" si="230"/>
        <v>0</v>
      </c>
      <c r="H569" s="9">
        <f t="shared" si="231"/>
        <v>0</v>
      </c>
      <c r="I569" s="9">
        <f t="shared" si="232"/>
        <v>0</v>
      </c>
      <c r="J569" s="9">
        <f t="shared" si="233"/>
        <v>0</v>
      </c>
      <c r="K569" s="10"/>
    </row>
    <row r="570" spans="1:11">
      <c r="A570" s="8">
        <v>555</v>
      </c>
      <c r="B570" s="12" t="s">
        <v>2</v>
      </c>
      <c r="C570" s="7">
        <v>0</v>
      </c>
      <c r="D570" s="7">
        <v>0</v>
      </c>
      <c r="E570" s="7">
        <v>0</v>
      </c>
      <c r="F570" s="7">
        <v>0</v>
      </c>
      <c r="G570" s="7">
        <v>0</v>
      </c>
      <c r="H570" s="7">
        <v>0</v>
      </c>
      <c r="I570" s="7">
        <v>0</v>
      </c>
      <c r="J570" s="7">
        <v>0</v>
      </c>
      <c r="K570" s="10"/>
    </row>
    <row r="571" spans="1:11">
      <c r="A571" s="8">
        <v>556</v>
      </c>
      <c r="B571" s="10" t="s">
        <v>29</v>
      </c>
      <c r="C571" s="7">
        <f t="shared" si="146"/>
        <v>0</v>
      </c>
      <c r="D571" s="7">
        <f t="shared" si="153"/>
        <v>0</v>
      </c>
      <c r="E571" s="7">
        <f t="shared" si="154"/>
        <v>0</v>
      </c>
      <c r="F571" s="7">
        <f t="shared" si="229"/>
        <v>0</v>
      </c>
      <c r="G571" s="7">
        <f t="shared" si="230"/>
        <v>0</v>
      </c>
      <c r="H571" s="7">
        <f t="shared" si="231"/>
        <v>0</v>
      </c>
      <c r="I571" s="7">
        <f t="shared" si="232"/>
        <v>0</v>
      </c>
      <c r="J571" s="7">
        <f t="shared" si="233"/>
        <v>0</v>
      </c>
      <c r="K571" s="10"/>
    </row>
    <row r="572" spans="1:11">
      <c r="A572" s="8">
        <v>557</v>
      </c>
      <c r="B572" s="10" t="s">
        <v>189</v>
      </c>
      <c r="C572" s="7">
        <f t="shared" si="146"/>
        <v>0</v>
      </c>
      <c r="D572" s="7">
        <f t="shared" si="153"/>
        <v>0</v>
      </c>
      <c r="E572" s="7">
        <f t="shared" si="154"/>
        <v>0</v>
      </c>
      <c r="F572" s="7">
        <f t="shared" si="229"/>
        <v>0</v>
      </c>
      <c r="G572" s="7">
        <f t="shared" si="230"/>
        <v>0</v>
      </c>
      <c r="H572" s="7">
        <f t="shared" si="231"/>
        <v>0</v>
      </c>
      <c r="I572" s="7">
        <f t="shared" si="232"/>
        <v>0</v>
      </c>
      <c r="J572" s="7">
        <f t="shared" si="233"/>
        <v>0</v>
      </c>
      <c r="K572" s="10"/>
    </row>
    <row r="573" spans="1:11">
      <c r="A573" s="8">
        <v>558</v>
      </c>
      <c r="B573" s="10" t="s">
        <v>5</v>
      </c>
      <c r="C573" s="7">
        <f t="shared" si="146"/>
        <v>0</v>
      </c>
      <c r="D573" s="7">
        <f t="shared" si="153"/>
        <v>0</v>
      </c>
      <c r="E573" s="7">
        <f t="shared" si="154"/>
        <v>0</v>
      </c>
      <c r="F573" s="7">
        <f t="shared" si="229"/>
        <v>0</v>
      </c>
      <c r="G573" s="7">
        <f t="shared" si="230"/>
        <v>0</v>
      </c>
      <c r="H573" s="7">
        <f t="shared" si="231"/>
        <v>0</v>
      </c>
      <c r="I573" s="7">
        <f t="shared" si="232"/>
        <v>0</v>
      </c>
      <c r="J573" s="7">
        <f t="shared" si="233"/>
        <v>0</v>
      </c>
      <c r="K573" s="10"/>
    </row>
    <row r="574" spans="1:11" ht="17.25" customHeight="1">
      <c r="A574" s="8">
        <v>559</v>
      </c>
      <c r="B574" s="62" t="s">
        <v>289</v>
      </c>
      <c r="C574" s="63"/>
      <c r="D574" s="63"/>
      <c r="E574" s="63"/>
      <c r="F574" s="63"/>
      <c r="G574" s="63"/>
      <c r="H574" s="63"/>
      <c r="I574" s="63"/>
      <c r="J574" s="63"/>
      <c r="K574" s="64"/>
    </row>
    <row r="575" spans="1:11">
      <c r="A575" s="8">
        <v>560</v>
      </c>
      <c r="B575" s="43" t="s">
        <v>80</v>
      </c>
      <c r="C575" s="9">
        <f>D575+E575+F575+G575+H575+I575+J575</f>
        <v>134862.1</v>
      </c>
      <c r="D575" s="9">
        <f>D577+D578+D579</f>
        <v>29629.5</v>
      </c>
      <c r="E575" s="9">
        <f>E577+E578+E579</f>
        <v>16892</v>
      </c>
      <c r="F575" s="9">
        <f>F577+F578+F579</f>
        <v>16892</v>
      </c>
      <c r="G575" s="9">
        <f t="shared" ref="G575:J575" si="234">G577+G578+G579</f>
        <v>16892</v>
      </c>
      <c r="H575" s="9">
        <f t="shared" si="234"/>
        <v>16892</v>
      </c>
      <c r="I575" s="9">
        <f t="shared" si="234"/>
        <v>16892</v>
      </c>
      <c r="J575" s="9">
        <f t="shared" si="234"/>
        <v>20772.599999999999</v>
      </c>
      <c r="K575" s="10"/>
    </row>
    <row r="576" spans="1:11">
      <c r="A576" s="8">
        <v>561</v>
      </c>
      <c r="B576" s="43" t="s">
        <v>2</v>
      </c>
      <c r="C576" s="7">
        <f t="shared" ref="C576" si="235">D576+E576+F576+G576+H576+I576+J576</f>
        <v>0</v>
      </c>
      <c r="D576" s="7">
        <f t="shared" ref="D576" si="236">E576+F576+G576+H576+I576+J576+K576</f>
        <v>0</v>
      </c>
      <c r="E576" s="7">
        <f t="shared" ref="E576" si="237">F576+G576+H576+I576+J576+K576+L576</f>
        <v>0</v>
      </c>
      <c r="F576" s="7">
        <f t="shared" ref="F576" si="238">G576+H576+I576+J576+K576+L576+M576</f>
        <v>0</v>
      </c>
      <c r="G576" s="7">
        <f t="shared" ref="G576" si="239">H576+I576+J576+K576+L576+M576+N576</f>
        <v>0</v>
      </c>
      <c r="H576" s="7">
        <f t="shared" ref="H576" si="240">I576+J576+K576+L576+M576+N576+O576</f>
        <v>0</v>
      </c>
      <c r="I576" s="7">
        <f t="shared" ref="I576" si="241">J576+K576+L576+M576+N576+O576+P576</f>
        <v>0</v>
      </c>
      <c r="J576" s="7">
        <f t="shared" ref="J576" si="242">K576+L576+M576+N576+O576+P576+Q576</f>
        <v>0</v>
      </c>
      <c r="K576" s="10"/>
    </row>
    <row r="577" spans="1:11">
      <c r="A577" s="8">
        <v>562</v>
      </c>
      <c r="B577" s="10" t="s">
        <v>3</v>
      </c>
      <c r="C577" s="7">
        <f t="shared" ref="C577:C579" si="243">D577+E577+F577+G577+H577+I577+J577</f>
        <v>2965.4</v>
      </c>
      <c r="D577" s="7">
        <f>D583</f>
        <v>2965.4</v>
      </c>
      <c r="E577" s="7">
        <f t="shared" ref="D577:F579" si="244">F577+G577+H577+I577+J577+K577+L577</f>
        <v>0</v>
      </c>
      <c r="F577" s="7">
        <f t="shared" si="244"/>
        <v>0</v>
      </c>
      <c r="G577" s="7">
        <f t="shared" ref="G577" si="245">H577+I577+J577+K577+L577+M577+N577</f>
        <v>0</v>
      </c>
      <c r="H577" s="7">
        <f t="shared" ref="H577" si="246">I577+J577+K577+L577+M577+N577+O577</f>
        <v>0</v>
      </c>
      <c r="I577" s="7">
        <f t="shared" ref="I577" si="247">J577+K577+L577+M577+N577+O577+P577</f>
        <v>0</v>
      </c>
      <c r="J577" s="7">
        <f t="shared" ref="J577" si="248">K577+L577+M577+N577+O577+P577+Q577</f>
        <v>0</v>
      </c>
      <c r="K577" s="10"/>
    </row>
    <row r="578" spans="1:11">
      <c r="A578" s="8">
        <v>563</v>
      </c>
      <c r="B578" s="10" t="s">
        <v>4</v>
      </c>
      <c r="C578" s="7">
        <f t="shared" ref="C578:J578" si="249">C584+C662</f>
        <v>131896.70000000001</v>
      </c>
      <c r="D578" s="7">
        <f>D584+D662</f>
        <v>26664.1</v>
      </c>
      <c r="E578" s="7">
        <f t="shared" si="249"/>
        <v>16892</v>
      </c>
      <c r="F578" s="7">
        <f t="shared" si="249"/>
        <v>16892</v>
      </c>
      <c r="G578" s="7">
        <f t="shared" si="249"/>
        <v>16892</v>
      </c>
      <c r="H578" s="7">
        <f t="shared" si="249"/>
        <v>16892</v>
      </c>
      <c r="I578" s="7">
        <f t="shared" si="249"/>
        <v>16892</v>
      </c>
      <c r="J578" s="7">
        <f t="shared" si="249"/>
        <v>20772.599999999999</v>
      </c>
      <c r="K578" s="10"/>
    </row>
    <row r="579" spans="1:11">
      <c r="A579" s="8">
        <v>564</v>
      </c>
      <c r="B579" s="10" t="s">
        <v>5</v>
      </c>
      <c r="C579" s="7">
        <f t="shared" si="243"/>
        <v>0</v>
      </c>
      <c r="D579" s="7">
        <f t="shared" si="244"/>
        <v>0</v>
      </c>
      <c r="E579" s="7">
        <f t="shared" si="244"/>
        <v>0</v>
      </c>
      <c r="F579" s="7">
        <f t="shared" si="244"/>
        <v>0</v>
      </c>
      <c r="G579" s="7">
        <f t="shared" ref="G579" si="250">H579+I579+J579+K579+L579+M579+N579</f>
        <v>0</v>
      </c>
      <c r="H579" s="7">
        <f t="shared" ref="H579" si="251">I579+J579+K579+L579+M579+N579+O579</f>
        <v>0</v>
      </c>
      <c r="I579" s="7">
        <f t="shared" ref="I579" si="252">J579+K579+L579+M579+N579+O579+P579</f>
        <v>0</v>
      </c>
      <c r="J579" s="7">
        <f t="shared" ref="J579" si="253">K579+L579+M579+N579+O579+P579+Q579</f>
        <v>0</v>
      </c>
      <c r="K579" s="10"/>
    </row>
    <row r="580" spans="1:11">
      <c r="A580" s="8">
        <v>565</v>
      </c>
      <c r="B580" s="10" t="s">
        <v>8</v>
      </c>
      <c r="C580" s="7"/>
      <c r="D580" s="7"/>
      <c r="E580" s="7"/>
      <c r="F580" s="7"/>
      <c r="G580" s="7"/>
      <c r="H580" s="7"/>
      <c r="I580" s="7"/>
      <c r="J580" s="7"/>
      <c r="K580" s="10"/>
    </row>
    <row r="581" spans="1:11" ht="25.5">
      <c r="A581" s="8">
        <v>566</v>
      </c>
      <c r="B581" s="41" t="s">
        <v>78</v>
      </c>
      <c r="C581" s="9">
        <f>D581+E581+F581+G581+H581+I581+J581</f>
        <v>29678.899999999998</v>
      </c>
      <c r="D581" s="9">
        <f>D583+D584+D585</f>
        <v>13537.699999999999</v>
      </c>
      <c r="E581" s="9">
        <f>E583+E584+E585</f>
        <v>4102</v>
      </c>
      <c r="F581" s="9">
        <f>F582+F583+F584+F585</f>
        <v>4762.5</v>
      </c>
      <c r="G581" s="9">
        <f>G582+G583+G584+G585</f>
        <v>2480</v>
      </c>
      <c r="H581" s="9">
        <f>H582+H583+H584+H585</f>
        <v>3743.3</v>
      </c>
      <c r="I581" s="9">
        <f>I582+I583+I584+I585</f>
        <v>1053.4000000000001</v>
      </c>
      <c r="J581" s="9">
        <f>J582+J583+J584+J585</f>
        <v>0</v>
      </c>
      <c r="K581" s="10"/>
    </row>
    <row r="582" spans="1:11">
      <c r="A582" s="8">
        <v>567</v>
      </c>
      <c r="B582" s="41" t="s">
        <v>2</v>
      </c>
      <c r="C582" s="7">
        <f t="shared" ref="C582" si="254">D582+E582+F582+G582+H582+I582+J582</f>
        <v>0</v>
      </c>
      <c r="D582" s="7">
        <f t="shared" ref="D582" si="255">E582+F582+G582+H582+I582+J582+K582</f>
        <v>0</v>
      </c>
      <c r="E582" s="7">
        <f t="shared" ref="E582" si="256">F582+G582+H582+I582+J582+K582+L582</f>
        <v>0</v>
      </c>
      <c r="F582" s="7">
        <f t="shared" ref="F582" si="257">G582+H582+I582+J582+K582+L582+M582</f>
        <v>0</v>
      </c>
      <c r="G582" s="7">
        <f t="shared" ref="G582" si="258">H582+I582+J582+K582+L582+M582+N582</f>
        <v>0</v>
      </c>
      <c r="H582" s="7">
        <f t="shared" ref="H582" si="259">I582+J582+K582+L582+M582+N582+O582</f>
        <v>0</v>
      </c>
      <c r="I582" s="7">
        <f t="shared" ref="I582" si="260">J582+K582+L582+M582+N582+O582+P582</f>
        <v>0</v>
      </c>
      <c r="J582" s="7">
        <f t="shared" ref="J582" si="261">K582+L582+M582+N582+O582+P582+Q582</f>
        <v>0</v>
      </c>
      <c r="K582" s="10"/>
    </row>
    <row r="583" spans="1:11">
      <c r="A583" s="8">
        <v>568</v>
      </c>
      <c r="B583" s="10" t="s">
        <v>3</v>
      </c>
      <c r="C583" s="7">
        <f t="shared" ref="C583:C585" si="262">D583+E583+F583+G583+H583+I583+J583</f>
        <v>2965.4</v>
      </c>
      <c r="D583" s="7">
        <f>D595</f>
        <v>2965.4</v>
      </c>
      <c r="E583" s="7">
        <f t="shared" ref="D583:F585" si="263">F583+G583+H583+I583+J583+K583+L583</f>
        <v>0</v>
      </c>
      <c r="F583" s="7">
        <f t="shared" si="263"/>
        <v>0</v>
      </c>
      <c r="G583" s="7">
        <f t="shared" ref="G583" si="264">H583+I583+J583+K583+L583+M583+N583</f>
        <v>0</v>
      </c>
      <c r="H583" s="7">
        <f t="shared" ref="H583" si="265">I583+J583+K583+L583+M583+N583+O583</f>
        <v>0</v>
      </c>
      <c r="I583" s="7">
        <f t="shared" ref="I583" si="266">J583+K583+L583+M583+N583+O583+P583</f>
        <v>0</v>
      </c>
      <c r="J583" s="7">
        <f t="shared" ref="J583" si="267">K583+L583+M583+N583+O583+P583+Q583</f>
        <v>0</v>
      </c>
      <c r="K583" s="10"/>
    </row>
    <row r="584" spans="1:11">
      <c r="A584" s="8">
        <v>569</v>
      </c>
      <c r="B584" s="10" t="s">
        <v>4</v>
      </c>
      <c r="C584" s="7">
        <f>D584+E584+F584+G584+H584+I584+J584</f>
        <v>26713.5</v>
      </c>
      <c r="D584" s="7">
        <f>D596+D636</f>
        <v>10572.3</v>
      </c>
      <c r="E584" s="7">
        <f t="shared" ref="E584:J584" si="268">E596+E636</f>
        <v>4102</v>
      </c>
      <c r="F584" s="7">
        <f t="shared" si="268"/>
        <v>4762.5</v>
      </c>
      <c r="G584" s="7">
        <f t="shared" si="268"/>
        <v>2480</v>
      </c>
      <c r="H584" s="7">
        <f t="shared" si="268"/>
        <v>3743.3</v>
      </c>
      <c r="I584" s="7">
        <f t="shared" si="268"/>
        <v>1053.4000000000001</v>
      </c>
      <c r="J584" s="7">
        <f t="shared" si="268"/>
        <v>0</v>
      </c>
      <c r="K584" s="10"/>
    </row>
    <row r="585" spans="1:11">
      <c r="A585" s="8">
        <v>570</v>
      </c>
      <c r="B585" s="10" t="s">
        <v>5</v>
      </c>
      <c r="C585" s="7">
        <f t="shared" si="262"/>
        <v>0</v>
      </c>
      <c r="D585" s="7">
        <f t="shared" si="263"/>
        <v>0</v>
      </c>
      <c r="E585" s="7">
        <f t="shared" si="263"/>
        <v>0</v>
      </c>
      <c r="F585" s="7">
        <f t="shared" si="263"/>
        <v>0</v>
      </c>
      <c r="G585" s="7">
        <f t="shared" ref="G585" si="269">H585+I585+J585+K585+L585+M585+N585</f>
        <v>0</v>
      </c>
      <c r="H585" s="7">
        <f t="shared" ref="H585" si="270">I585+J585+K585+L585+M585+N585+O585</f>
        <v>0</v>
      </c>
      <c r="I585" s="7">
        <f t="shared" ref="I585" si="271">J585+K585+L585+M585+N585+O585+P585</f>
        <v>0</v>
      </c>
      <c r="J585" s="7">
        <f t="shared" ref="J585" si="272">K585+L585+M585+N585+O585+P585+Q585</f>
        <v>0</v>
      </c>
      <c r="K585" s="10"/>
    </row>
    <row r="586" spans="1:11" ht="25.5">
      <c r="A586" s="8">
        <v>571</v>
      </c>
      <c r="B586" s="10" t="s">
        <v>9</v>
      </c>
      <c r="C586" s="7"/>
      <c r="D586" s="7"/>
      <c r="E586" s="7"/>
      <c r="F586" s="7"/>
      <c r="G586" s="7"/>
      <c r="H586" s="7"/>
      <c r="I586" s="7"/>
      <c r="J586" s="7"/>
      <c r="K586" s="10"/>
    </row>
    <row r="587" spans="1:11" ht="25.5">
      <c r="A587" s="8">
        <v>572</v>
      </c>
      <c r="B587" s="41" t="s">
        <v>81</v>
      </c>
      <c r="C587" s="9">
        <f>D587+E587+F587+G587+H587+I587+J587</f>
        <v>0</v>
      </c>
      <c r="D587" s="9">
        <f t="shared" ref="D587:F591" si="273">E587+F587+G587+H587+I587+J587+K587</f>
        <v>0</v>
      </c>
      <c r="E587" s="9">
        <f t="shared" si="273"/>
        <v>0</v>
      </c>
      <c r="F587" s="9">
        <f t="shared" si="273"/>
        <v>0</v>
      </c>
      <c r="G587" s="9">
        <f t="shared" ref="G587:G591" si="274">H587+I587+J587+K587+L587+M587+N587</f>
        <v>0</v>
      </c>
      <c r="H587" s="9">
        <f t="shared" ref="H587:H591" si="275">I587+J587+K587+L587+M587+N587+O587</f>
        <v>0</v>
      </c>
      <c r="I587" s="9">
        <f t="shared" ref="I587:I591" si="276">J587+K587+L587+M587+N587+O587+P587</f>
        <v>0</v>
      </c>
      <c r="J587" s="9">
        <f t="shared" ref="J587:J591" si="277">K587+L587+M587+N587+O587+P587+Q587</f>
        <v>0</v>
      </c>
      <c r="K587" s="10"/>
    </row>
    <row r="588" spans="1:11">
      <c r="A588" s="8">
        <v>573</v>
      </c>
      <c r="B588" s="41" t="s">
        <v>2</v>
      </c>
      <c r="C588" s="7">
        <f t="shared" ref="C588" si="278">D588+E588+F588+G588+H588+I588+J588</f>
        <v>0</v>
      </c>
      <c r="D588" s="7">
        <f t="shared" si="273"/>
        <v>0</v>
      </c>
      <c r="E588" s="7">
        <f t="shared" si="273"/>
        <v>0</v>
      </c>
      <c r="F588" s="7">
        <f t="shared" si="273"/>
        <v>0</v>
      </c>
      <c r="G588" s="7">
        <f t="shared" si="274"/>
        <v>0</v>
      </c>
      <c r="H588" s="7">
        <f t="shared" si="275"/>
        <v>0</v>
      </c>
      <c r="I588" s="7">
        <f t="shared" si="276"/>
        <v>0</v>
      </c>
      <c r="J588" s="7">
        <f t="shared" si="277"/>
        <v>0</v>
      </c>
      <c r="K588" s="10"/>
    </row>
    <row r="589" spans="1:11">
      <c r="A589" s="8">
        <v>574</v>
      </c>
      <c r="B589" s="10" t="s">
        <v>3</v>
      </c>
      <c r="C589" s="7">
        <f t="shared" ref="C589:C591" si="279">D589+E589+F589+G589+H589+I589+J589</f>
        <v>0</v>
      </c>
      <c r="D589" s="7">
        <f t="shared" si="273"/>
        <v>0</v>
      </c>
      <c r="E589" s="7">
        <f t="shared" si="273"/>
        <v>0</v>
      </c>
      <c r="F589" s="7">
        <f t="shared" si="273"/>
        <v>0</v>
      </c>
      <c r="G589" s="7">
        <f t="shared" si="274"/>
        <v>0</v>
      </c>
      <c r="H589" s="7">
        <f t="shared" si="275"/>
        <v>0</v>
      </c>
      <c r="I589" s="7">
        <f t="shared" si="276"/>
        <v>0</v>
      </c>
      <c r="J589" s="7">
        <f t="shared" si="277"/>
        <v>0</v>
      </c>
      <c r="K589" s="10"/>
    </row>
    <row r="590" spans="1:11">
      <c r="A590" s="8">
        <v>575</v>
      </c>
      <c r="B590" s="10" t="s">
        <v>4</v>
      </c>
      <c r="C590" s="7">
        <f t="shared" si="279"/>
        <v>0</v>
      </c>
      <c r="D590" s="7">
        <f t="shared" si="273"/>
        <v>0</v>
      </c>
      <c r="E590" s="7">
        <f t="shared" si="273"/>
        <v>0</v>
      </c>
      <c r="F590" s="7">
        <f t="shared" si="273"/>
        <v>0</v>
      </c>
      <c r="G590" s="7">
        <f t="shared" si="274"/>
        <v>0</v>
      </c>
      <c r="H590" s="7">
        <f t="shared" si="275"/>
        <v>0</v>
      </c>
      <c r="I590" s="7">
        <f t="shared" si="276"/>
        <v>0</v>
      </c>
      <c r="J590" s="7">
        <f t="shared" si="277"/>
        <v>0</v>
      </c>
      <c r="K590" s="10"/>
    </row>
    <row r="591" spans="1:11">
      <c r="A591" s="8">
        <v>576</v>
      </c>
      <c r="B591" s="10" t="s">
        <v>5</v>
      </c>
      <c r="C591" s="7">
        <f t="shared" si="279"/>
        <v>0</v>
      </c>
      <c r="D591" s="7">
        <f t="shared" si="273"/>
        <v>0</v>
      </c>
      <c r="E591" s="7">
        <f t="shared" si="273"/>
        <v>0</v>
      </c>
      <c r="F591" s="7">
        <f t="shared" si="273"/>
        <v>0</v>
      </c>
      <c r="G591" s="7">
        <f t="shared" si="274"/>
        <v>0</v>
      </c>
      <c r="H591" s="7">
        <f t="shared" si="275"/>
        <v>0</v>
      </c>
      <c r="I591" s="7">
        <f t="shared" si="276"/>
        <v>0</v>
      </c>
      <c r="J591" s="7">
        <f t="shared" si="277"/>
        <v>0</v>
      </c>
      <c r="K591" s="10"/>
    </row>
    <row r="592" spans="1:11">
      <c r="A592" s="8">
        <v>577</v>
      </c>
      <c r="B592" s="10" t="s">
        <v>10</v>
      </c>
      <c r="C592" s="9"/>
      <c r="D592" s="7"/>
      <c r="E592" s="7"/>
      <c r="F592" s="7"/>
      <c r="G592" s="7"/>
      <c r="H592" s="7"/>
      <c r="I592" s="7"/>
      <c r="J592" s="7"/>
      <c r="K592" s="10"/>
    </row>
    <row r="593" spans="1:11" ht="54">
      <c r="A593" s="8">
        <v>578</v>
      </c>
      <c r="B593" s="12" t="s">
        <v>303</v>
      </c>
      <c r="C593" s="9">
        <f>D593+E593+F593+G593+H593+I593+J593</f>
        <v>27262.199999999997</v>
      </c>
      <c r="D593" s="9">
        <f>D595+D596+D597</f>
        <v>13437.699999999999</v>
      </c>
      <c r="E593" s="9">
        <f>E595+E596+E597</f>
        <v>4102</v>
      </c>
      <c r="F593" s="9">
        <f>F595+F596+F597</f>
        <v>4762.5</v>
      </c>
      <c r="G593" s="9">
        <f t="shared" ref="G593:J593" si="280">G595+G596+G597</f>
        <v>2480</v>
      </c>
      <c r="H593" s="9">
        <f t="shared" si="280"/>
        <v>2480</v>
      </c>
      <c r="I593" s="9">
        <f t="shared" si="280"/>
        <v>0</v>
      </c>
      <c r="J593" s="9">
        <f t="shared" si="280"/>
        <v>0</v>
      </c>
      <c r="K593" s="10">
        <v>61.63</v>
      </c>
    </row>
    <row r="594" spans="1:11">
      <c r="A594" s="8">
        <v>579</v>
      </c>
      <c r="B594" s="10" t="s">
        <v>2</v>
      </c>
      <c r="C594" s="7">
        <f t="shared" ref="C594" si="281">D594+E594+F594+G594+H594+I594+J594</f>
        <v>0</v>
      </c>
      <c r="D594" s="7">
        <f t="shared" ref="D594" si="282">E594+F594+G594+H594+I594+J594+K594</f>
        <v>0</v>
      </c>
      <c r="E594" s="7">
        <f t="shared" ref="E594" si="283">F594+G594+H594+I594+J594+K594+L594</f>
        <v>0</v>
      </c>
      <c r="F594" s="7">
        <f t="shared" ref="F594" si="284">G594+H594+I594+J594+K594+L594+M594</f>
        <v>0</v>
      </c>
      <c r="G594" s="7">
        <f t="shared" ref="G594" si="285">H594+I594+J594+K594+L594+M594+N594</f>
        <v>0</v>
      </c>
      <c r="H594" s="7">
        <f t="shared" ref="H594" si="286">I594+J594+K594+L594+M594+N594+O594</f>
        <v>0</v>
      </c>
      <c r="I594" s="7">
        <f t="shared" ref="I594" si="287">J594+K594+L594+M594+N594+O594+P594</f>
        <v>0</v>
      </c>
      <c r="J594" s="7">
        <f t="shared" ref="J594" si="288">K594+L594+M594+N594+O594+P594+Q594</f>
        <v>0</v>
      </c>
      <c r="K594" s="10"/>
    </row>
    <row r="595" spans="1:11">
      <c r="A595" s="8">
        <v>580</v>
      </c>
      <c r="B595" s="10" t="s">
        <v>3</v>
      </c>
      <c r="C595" s="7">
        <f t="shared" ref="C595:C634" si="289">D595+E595+F595+G595+H595+I595+J595</f>
        <v>2965.4</v>
      </c>
      <c r="D595" s="7">
        <f>D600</f>
        <v>2965.4</v>
      </c>
      <c r="E595" s="7">
        <f t="shared" ref="D595:F612" si="290">F595+G595+H595+I595+J595+K595+L595</f>
        <v>0</v>
      </c>
      <c r="F595" s="7">
        <f t="shared" si="290"/>
        <v>0</v>
      </c>
      <c r="G595" s="7">
        <f t="shared" ref="G595" si="291">H595+I595+J595+K595+L595+M595+N595</f>
        <v>0</v>
      </c>
      <c r="H595" s="7">
        <f t="shared" ref="H595" si="292">I595+J595+K595+L595+M595+N595+O595</f>
        <v>0</v>
      </c>
      <c r="I595" s="7">
        <f t="shared" ref="I595" si="293">J595+K595+L595+M595+N595+O595+P595</f>
        <v>0</v>
      </c>
      <c r="J595" s="7">
        <f t="shared" ref="J595" si="294">K595+L595+M595+N595+O595+P595+Q595</f>
        <v>0</v>
      </c>
      <c r="K595" s="10"/>
    </row>
    <row r="596" spans="1:11">
      <c r="A596" s="8">
        <v>581</v>
      </c>
      <c r="B596" s="10" t="s">
        <v>4</v>
      </c>
      <c r="C596" s="7">
        <f t="shared" si="289"/>
        <v>24296.799999999999</v>
      </c>
      <c r="D596" s="7">
        <f>D601+D606+D611+D616+D621+D626+D631</f>
        <v>10472.299999999999</v>
      </c>
      <c r="E596" s="7">
        <f>E601+E606+E611+E616+E626</f>
        <v>4102</v>
      </c>
      <c r="F596" s="7">
        <f>F601+F606+F611+F616+F621+F626</f>
        <v>4762.5</v>
      </c>
      <c r="G596" s="7">
        <f>G601+G606+G611+G616+G621+G626</f>
        <v>2480</v>
      </c>
      <c r="H596" s="7">
        <f>H601+H606+H611+H616+H621+H626</f>
        <v>2480</v>
      </c>
      <c r="I596" s="7">
        <f>I601+I606+I611+I616+I621+I626</f>
        <v>0</v>
      </c>
      <c r="J596" s="7">
        <f>J601+J606+J611+J616+J621+J626</f>
        <v>0</v>
      </c>
      <c r="K596" s="10"/>
    </row>
    <row r="597" spans="1:11">
      <c r="A597" s="8">
        <v>582</v>
      </c>
      <c r="B597" s="10" t="s">
        <v>5</v>
      </c>
      <c r="C597" s="7">
        <f t="shared" si="289"/>
        <v>0</v>
      </c>
      <c r="D597" s="7">
        <f t="shared" si="290"/>
        <v>0</v>
      </c>
      <c r="E597" s="7">
        <f t="shared" si="290"/>
        <v>0</v>
      </c>
      <c r="F597" s="7">
        <f t="shared" si="290"/>
        <v>0</v>
      </c>
      <c r="G597" s="7">
        <f t="shared" ref="G597:G626" si="295">H597+I597+J597+K597+L597+M597+N597</f>
        <v>0</v>
      </c>
      <c r="H597" s="7">
        <f t="shared" ref="H597:H626" si="296">I597+J597+K597+L597+M597+N597+O597</f>
        <v>0</v>
      </c>
      <c r="I597" s="7">
        <f t="shared" ref="I597:I626" si="297">J597+K597+L597+M597+N597+O597+P597</f>
        <v>0</v>
      </c>
      <c r="J597" s="7">
        <f t="shared" ref="J597:J626" si="298">K597+L597+M597+N597+O597+P597+Q597</f>
        <v>0</v>
      </c>
      <c r="K597" s="10"/>
    </row>
    <row r="598" spans="1:11" ht="38.25">
      <c r="A598" s="8">
        <v>583</v>
      </c>
      <c r="B598" s="13" t="s">
        <v>35</v>
      </c>
      <c r="C598" s="9">
        <f t="shared" si="289"/>
        <v>3015.7000000000003</v>
      </c>
      <c r="D598" s="9">
        <f>D599+D600+D601+D602</f>
        <v>3015.7000000000003</v>
      </c>
      <c r="E598" s="9">
        <f t="shared" si="290"/>
        <v>0</v>
      </c>
      <c r="F598" s="9">
        <f t="shared" si="290"/>
        <v>0</v>
      </c>
      <c r="G598" s="9">
        <f t="shared" si="295"/>
        <v>0</v>
      </c>
      <c r="H598" s="9">
        <f t="shared" si="296"/>
        <v>0</v>
      </c>
      <c r="I598" s="9">
        <f t="shared" si="297"/>
        <v>0</v>
      </c>
      <c r="J598" s="9">
        <f t="shared" si="298"/>
        <v>0</v>
      </c>
      <c r="K598" s="10"/>
    </row>
    <row r="599" spans="1:11">
      <c r="A599" s="8">
        <v>584</v>
      </c>
      <c r="B599" s="13" t="s">
        <v>2</v>
      </c>
      <c r="C599" s="7">
        <f t="shared" si="289"/>
        <v>0</v>
      </c>
      <c r="D599" s="7">
        <f t="shared" si="290"/>
        <v>0</v>
      </c>
      <c r="E599" s="7">
        <f t="shared" si="290"/>
        <v>0</v>
      </c>
      <c r="F599" s="7">
        <f t="shared" si="290"/>
        <v>0</v>
      </c>
      <c r="G599" s="7">
        <f t="shared" si="295"/>
        <v>0</v>
      </c>
      <c r="H599" s="7">
        <f t="shared" si="296"/>
        <v>0</v>
      </c>
      <c r="I599" s="7">
        <f t="shared" si="297"/>
        <v>0</v>
      </c>
      <c r="J599" s="7">
        <f t="shared" si="298"/>
        <v>0</v>
      </c>
      <c r="K599" s="10"/>
    </row>
    <row r="600" spans="1:11">
      <c r="A600" s="8">
        <v>585</v>
      </c>
      <c r="B600" s="10" t="s">
        <v>3</v>
      </c>
      <c r="C600" s="7">
        <f t="shared" si="289"/>
        <v>2965.4</v>
      </c>
      <c r="D600" s="7">
        <v>2965.4</v>
      </c>
      <c r="E600" s="7">
        <f t="shared" si="290"/>
        <v>0</v>
      </c>
      <c r="F600" s="7">
        <f t="shared" si="290"/>
        <v>0</v>
      </c>
      <c r="G600" s="7">
        <f t="shared" si="295"/>
        <v>0</v>
      </c>
      <c r="H600" s="7">
        <f t="shared" si="296"/>
        <v>0</v>
      </c>
      <c r="I600" s="7">
        <f t="shared" si="297"/>
        <v>0</v>
      </c>
      <c r="J600" s="7">
        <f t="shared" si="298"/>
        <v>0</v>
      </c>
      <c r="K600" s="10"/>
    </row>
    <row r="601" spans="1:11">
      <c r="A601" s="8">
        <v>586</v>
      </c>
      <c r="B601" s="10" t="s">
        <v>4</v>
      </c>
      <c r="C601" s="7">
        <v>0</v>
      </c>
      <c r="D601" s="7">
        <v>50.3</v>
      </c>
      <c r="E601" s="7">
        <f t="shared" si="290"/>
        <v>0</v>
      </c>
      <c r="F601" s="7">
        <f t="shared" si="290"/>
        <v>0</v>
      </c>
      <c r="G601" s="7">
        <f t="shared" si="295"/>
        <v>0</v>
      </c>
      <c r="H601" s="7">
        <f t="shared" si="296"/>
        <v>0</v>
      </c>
      <c r="I601" s="7">
        <f t="shared" si="297"/>
        <v>0</v>
      </c>
      <c r="J601" s="7">
        <f t="shared" si="298"/>
        <v>0</v>
      </c>
      <c r="K601" s="10"/>
    </row>
    <row r="602" spans="1:11">
      <c r="A602" s="8">
        <v>587</v>
      </c>
      <c r="B602" s="10" t="s">
        <v>5</v>
      </c>
      <c r="C602" s="7">
        <f t="shared" si="289"/>
        <v>0</v>
      </c>
      <c r="D602" s="7">
        <f t="shared" si="290"/>
        <v>0</v>
      </c>
      <c r="E602" s="7">
        <f t="shared" si="290"/>
        <v>0</v>
      </c>
      <c r="F602" s="7">
        <f t="shared" si="290"/>
        <v>0</v>
      </c>
      <c r="G602" s="7">
        <f t="shared" si="295"/>
        <v>0</v>
      </c>
      <c r="H602" s="7">
        <f t="shared" si="296"/>
        <v>0</v>
      </c>
      <c r="I602" s="7">
        <f t="shared" si="297"/>
        <v>0</v>
      </c>
      <c r="J602" s="7">
        <f t="shared" si="298"/>
        <v>0</v>
      </c>
      <c r="K602" s="10"/>
    </row>
    <row r="603" spans="1:11" ht="38.25">
      <c r="A603" s="8">
        <v>588</v>
      </c>
      <c r="B603" s="13" t="s">
        <v>306</v>
      </c>
      <c r="C603" s="9">
        <f t="shared" si="289"/>
        <v>10235</v>
      </c>
      <c r="D603" s="9">
        <f>D605+D606+D607</f>
        <v>10235</v>
      </c>
      <c r="E603" s="9">
        <f>E605+E606+E607</f>
        <v>0</v>
      </c>
      <c r="F603" s="9">
        <f t="shared" si="290"/>
        <v>0</v>
      </c>
      <c r="G603" s="9">
        <f t="shared" si="295"/>
        <v>0</v>
      </c>
      <c r="H603" s="9">
        <f t="shared" si="296"/>
        <v>0</v>
      </c>
      <c r="I603" s="9">
        <f t="shared" si="297"/>
        <v>0</v>
      </c>
      <c r="J603" s="9">
        <f t="shared" si="298"/>
        <v>0</v>
      </c>
      <c r="K603" s="10"/>
    </row>
    <row r="604" spans="1:11">
      <c r="A604" s="8">
        <v>589</v>
      </c>
      <c r="B604" s="10" t="s">
        <v>2</v>
      </c>
      <c r="C604" s="7">
        <f t="shared" si="289"/>
        <v>0</v>
      </c>
      <c r="D604" s="7">
        <f t="shared" ref="D604" si="299">E604+F604+G604+H604+I604+J604+K604</f>
        <v>0</v>
      </c>
      <c r="E604" s="7">
        <f t="shared" ref="E604" si="300">F604+G604+H604+I604+J604+K604+L604</f>
        <v>0</v>
      </c>
      <c r="F604" s="7">
        <f t="shared" si="290"/>
        <v>0</v>
      </c>
      <c r="G604" s="7">
        <f t="shared" si="295"/>
        <v>0</v>
      </c>
      <c r="H604" s="7">
        <f t="shared" si="296"/>
        <v>0</v>
      </c>
      <c r="I604" s="7">
        <f t="shared" si="297"/>
        <v>0</v>
      </c>
      <c r="J604" s="7">
        <f t="shared" si="298"/>
        <v>0</v>
      </c>
      <c r="K604" s="10"/>
    </row>
    <row r="605" spans="1:11">
      <c r="A605" s="8">
        <v>590</v>
      </c>
      <c r="B605" s="10" t="s">
        <v>3</v>
      </c>
      <c r="C605" s="7">
        <f t="shared" si="289"/>
        <v>0</v>
      </c>
      <c r="D605" s="7">
        <f t="shared" si="290"/>
        <v>0</v>
      </c>
      <c r="E605" s="7">
        <f t="shared" si="290"/>
        <v>0</v>
      </c>
      <c r="F605" s="7">
        <f t="shared" si="290"/>
        <v>0</v>
      </c>
      <c r="G605" s="7">
        <f t="shared" si="295"/>
        <v>0</v>
      </c>
      <c r="H605" s="7">
        <f t="shared" si="296"/>
        <v>0</v>
      </c>
      <c r="I605" s="7">
        <f t="shared" si="297"/>
        <v>0</v>
      </c>
      <c r="J605" s="7">
        <f t="shared" si="298"/>
        <v>0</v>
      </c>
      <c r="K605" s="10"/>
    </row>
    <row r="606" spans="1:11">
      <c r="A606" s="8">
        <v>591</v>
      </c>
      <c r="B606" s="10" t="s">
        <v>4</v>
      </c>
      <c r="C606" s="7">
        <f t="shared" si="289"/>
        <v>10235</v>
      </c>
      <c r="D606" s="7">
        <f>11000-645-20-100</f>
        <v>10235</v>
      </c>
      <c r="E606" s="7">
        <v>0</v>
      </c>
      <c r="F606" s="7">
        <f t="shared" si="290"/>
        <v>0</v>
      </c>
      <c r="G606" s="7">
        <f t="shared" si="295"/>
        <v>0</v>
      </c>
      <c r="H606" s="7">
        <f t="shared" si="296"/>
        <v>0</v>
      </c>
      <c r="I606" s="7">
        <f t="shared" si="297"/>
        <v>0</v>
      </c>
      <c r="J606" s="7">
        <f t="shared" si="298"/>
        <v>0</v>
      </c>
      <c r="K606" s="10"/>
    </row>
    <row r="607" spans="1:11">
      <c r="A607" s="8">
        <v>592</v>
      </c>
      <c r="B607" s="10" t="s">
        <v>5</v>
      </c>
      <c r="C607" s="7">
        <f t="shared" si="289"/>
        <v>0</v>
      </c>
      <c r="D607" s="7">
        <f>E607+F607+G607+H607+I607+J607+K607</f>
        <v>0</v>
      </c>
      <c r="E607" s="7">
        <f t="shared" si="290"/>
        <v>0</v>
      </c>
      <c r="F607" s="7">
        <f t="shared" si="290"/>
        <v>0</v>
      </c>
      <c r="G607" s="7">
        <f t="shared" si="295"/>
        <v>0</v>
      </c>
      <c r="H607" s="7">
        <f t="shared" si="296"/>
        <v>0</v>
      </c>
      <c r="I607" s="7">
        <f t="shared" si="297"/>
        <v>0</v>
      </c>
      <c r="J607" s="7">
        <f t="shared" si="298"/>
        <v>0</v>
      </c>
      <c r="K607" s="10"/>
    </row>
    <row r="608" spans="1:11" ht="25.5">
      <c r="A608" s="8">
        <v>593</v>
      </c>
      <c r="B608" s="13" t="s">
        <v>36</v>
      </c>
      <c r="C608" s="9">
        <f>D608+E608+F608+G608+H608+I608+J608</f>
        <v>4102</v>
      </c>
      <c r="D608" s="9">
        <f>D610+D611+D612</f>
        <v>0</v>
      </c>
      <c r="E608" s="9">
        <f>E610+E611+E612</f>
        <v>4102</v>
      </c>
      <c r="F608" s="9">
        <f t="shared" si="290"/>
        <v>0</v>
      </c>
      <c r="G608" s="9">
        <f t="shared" si="295"/>
        <v>0</v>
      </c>
      <c r="H608" s="9">
        <f t="shared" si="296"/>
        <v>0</v>
      </c>
      <c r="I608" s="9">
        <f t="shared" si="297"/>
        <v>0</v>
      </c>
      <c r="J608" s="9">
        <f t="shared" si="298"/>
        <v>0</v>
      </c>
      <c r="K608" s="10"/>
    </row>
    <row r="609" spans="1:11">
      <c r="A609" s="8">
        <v>594</v>
      </c>
      <c r="B609" s="13" t="s">
        <v>2</v>
      </c>
      <c r="C609" s="7">
        <f t="shared" si="289"/>
        <v>0</v>
      </c>
      <c r="D609" s="7">
        <f t="shared" ref="D609" si="301">E609+F609+G609+H609+I609+J609+K609</f>
        <v>0</v>
      </c>
      <c r="E609" s="7">
        <f t="shared" ref="E609" si="302">F609+G609+H609+I609+J609+K609+L609</f>
        <v>0</v>
      </c>
      <c r="F609" s="7">
        <f t="shared" si="290"/>
        <v>0</v>
      </c>
      <c r="G609" s="7">
        <f t="shared" si="295"/>
        <v>0</v>
      </c>
      <c r="H609" s="7">
        <f t="shared" si="296"/>
        <v>0</v>
      </c>
      <c r="I609" s="7">
        <f t="shared" si="297"/>
        <v>0</v>
      </c>
      <c r="J609" s="7">
        <f t="shared" si="298"/>
        <v>0</v>
      </c>
      <c r="K609" s="10"/>
    </row>
    <row r="610" spans="1:11">
      <c r="A610" s="8">
        <v>595</v>
      </c>
      <c r="B610" s="10" t="s">
        <v>3</v>
      </c>
      <c r="C610" s="7">
        <f t="shared" si="289"/>
        <v>0</v>
      </c>
      <c r="D610" s="7">
        <f t="shared" si="290"/>
        <v>0</v>
      </c>
      <c r="E610" s="7">
        <f t="shared" si="290"/>
        <v>0</v>
      </c>
      <c r="F610" s="7">
        <f t="shared" si="290"/>
        <v>0</v>
      </c>
      <c r="G610" s="7">
        <f t="shared" si="295"/>
        <v>0</v>
      </c>
      <c r="H610" s="7">
        <f t="shared" si="296"/>
        <v>0</v>
      </c>
      <c r="I610" s="7">
        <f t="shared" si="297"/>
        <v>0</v>
      </c>
      <c r="J610" s="7">
        <f t="shared" si="298"/>
        <v>0</v>
      </c>
      <c r="K610" s="10"/>
    </row>
    <row r="611" spans="1:11">
      <c r="A611" s="8">
        <v>596</v>
      </c>
      <c r="B611" s="10" t="s">
        <v>4</v>
      </c>
      <c r="C611" s="7">
        <f t="shared" si="289"/>
        <v>4102</v>
      </c>
      <c r="D611" s="7">
        <v>0</v>
      </c>
      <c r="E611" s="7">
        <v>4102</v>
      </c>
      <c r="F611" s="7">
        <f t="shared" si="290"/>
        <v>0</v>
      </c>
      <c r="G611" s="7">
        <f t="shared" si="295"/>
        <v>0</v>
      </c>
      <c r="H611" s="7">
        <f t="shared" si="296"/>
        <v>0</v>
      </c>
      <c r="I611" s="7">
        <f t="shared" si="297"/>
        <v>0</v>
      </c>
      <c r="J611" s="7">
        <f t="shared" si="298"/>
        <v>0</v>
      </c>
      <c r="K611" s="10"/>
    </row>
    <row r="612" spans="1:11">
      <c r="A612" s="8">
        <v>597</v>
      </c>
      <c r="B612" s="10" t="s">
        <v>5</v>
      </c>
      <c r="C612" s="7">
        <f t="shared" si="289"/>
        <v>0</v>
      </c>
      <c r="D612" s="7">
        <f t="shared" si="290"/>
        <v>0</v>
      </c>
      <c r="E612" s="7">
        <f t="shared" si="290"/>
        <v>0</v>
      </c>
      <c r="F612" s="7">
        <f t="shared" si="290"/>
        <v>0</v>
      </c>
      <c r="G612" s="7">
        <f t="shared" si="295"/>
        <v>0</v>
      </c>
      <c r="H612" s="7">
        <f t="shared" si="296"/>
        <v>0</v>
      </c>
      <c r="I612" s="7">
        <f t="shared" si="297"/>
        <v>0</v>
      </c>
      <c r="J612" s="7">
        <f t="shared" si="298"/>
        <v>0</v>
      </c>
      <c r="K612" s="10"/>
    </row>
    <row r="613" spans="1:11" ht="38.25">
      <c r="A613" s="8">
        <v>598</v>
      </c>
      <c r="B613" s="13" t="s">
        <v>37</v>
      </c>
      <c r="C613" s="7">
        <f t="shared" si="289"/>
        <v>4960</v>
      </c>
      <c r="D613" s="7">
        <v>0</v>
      </c>
      <c r="E613" s="7">
        <f>E615+E616+E617</f>
        <v>0</v>
      </c>
      <c r="F613" s="7">
        <v>0</v>
      </c>
      <c r="G613" s="7">
        <f>G615+G616+G617</f>
        <v>2480</v>
      </c>
      <c r="H613" s="7">
        <f>H615+H616+H617</f>
        <v>2480</v>
      </c>
      <c r="I613" s="7">
        <f t="shared" si="297"/>
        <v>0</v>
      </c>
      <c r="J613" s="7">
        <f t="shared" si="298"/>
        <v>0</v>
      </c>
      <c r="K613" s="10"/>
    </row>
    <row r="614" spans="1:11">
      <c r="A614" s="8">
        <v>599</v>
      </c>
      <c r="B614" s="13" t="s">
        <v>2</v>
      </c>
      <c r="C614" s="7">
        <f t="shared" si="289"/>
        <v>0</v>
      </c>
      <c r="D614" s="7">
        <f t="shared" ref="D614" si="303">E614+F614+G614+H614+I614+J614+K614</f>
        <v>0</v>
      </c>
      <c r="E614" s="7">
        <f t="shared" ref="E614" si="304">F614+G614+H614+I614+J614+K614+L614</f>
        <v>0</v>
      </c>
      <c r="F614" s="7">
        <f t="shared" ref="F614" si="305">G614+H614+I614+J614+K614+L614+M614</f>
        <v>0</v>
      </c>
      <c r="G614" s="7">
        <f t="shared" ref="G614" si="306">H614+I614+J614+K614+L614+M614+N614</f>
        <v>0</v>
      </c>
      <c r="H614" s="7">
        <f t="shared" ref="H614" si="307">I614+J614+K614+L614+M614+N614+O614</f>
        <v>0</v>
      </c>
      <c r="I614" s="7">
        <f t="shared" si="297"/>
        <v>0</v>
      </c>
      <c r="J614" s="7">
        <f t="shared" si="298"/>
        <v>0</v>
      </c>
      <c r="K614" s="10"/>
    </row>
    <row r="615" spans="1:11">
      <c r="A615" s="8">
        <v>600</v>
      </c>
      <c r="B615" s="10" t="s">
        <v>3</v>
      </c>
      <c r="C615" s="7">
        <f t="shared" si="289"/>
        <v>0</v>
      </c>
      <c r="D615" s="7">
        <f t="shared" ref="D615:D624" si="308">E615+F615+G615+H615+I615+J615+K615</f>
        <v>0</v>
      </c>
      <c r="E615" s="7">
        <f t="shared" ref="E615:E626" si="309">F615+G615+H615+I615+J615+K615+L615</f>
        <v>0</v>
      </c>
      <c r="F615" s="7">
        <f t="shared" ref="F615:F626" si="310">G615+H615+I615+J615+K615+L615+M615</f>
        <v>0</v>
      </c>
      <c r="G615" s="7">
        <f t="shared" si="295"/>
        <v>0</v>
      </c>
      <c r="H615" s="7">
        <f t="shared" si="296"/>
        <v>0</v>
      </c>
      <c r="I615" s="7">
        <f t="shared" si="297"/>
        <v>0</v>
      </c>
      <c r="J615" s="7">
        <f t="shared" si="298"/>
        <v>0</v>
      </c>
      <c r="K615" s="10"/>
    </row>
    <row r="616" spans="1:11">
      <c r="A616" s="8">
        <v>601</v>
      </c>
      <c r="B616" s="10" t="s">
        <v>4</v>
      </c>
      <c r="C616" s="7">
        <f t="shared" si="289"/>
        <v>4960</v>
      </c>
      <c r="D616" s="7">
        <v>0</v>
      </c>
      <c r="E616" s="7">
        <v>0</v>
      </c>
      <c r="F616" s="7">
        <v>0</v>
      </c>
      <c r="G616" s="7">
        <v>2480</v>
      </c>
      <c r="H616" s="7">
        <v>2480</v>
      </c>
      <c r="I616" s="7">
        <f t="shared" si="297"/>
        <v>0</v>
      </c>
      <c r="J616" s="7">
        <f t="shared" si="298"/>
        <v>0</v>
      </c>
      <c r="K616" s="10"/>
    </row>
    <row r="617" spans="1:11">
      <c r="A617" s="8">
        <v>602</v>
      </c>
      <c r="B617" s="10" t="s">
        <v>5</v>
      </c>
      <c r="C617" s="7">
        <f t="shared" si="289"/>
        <v>0</v>
      </c>
      <c r="D617" s="7">
        <f t="shared" si="308"/>
        <v>0</v>
      </c>
      <c r="E617" s="7">
        <f t="shared" si="309"/>
        <v>0</v>
      </c>
      <c r="F617" s="7">
        <f t="shared" si="310"/>
        <v>0</v>
      </c>
      <c r="G617" s="7">
        <f t="shared" si="295"/>
        <v>0</v>
      </c>
      <c r="H617" s="7">
        <f t="shared" si="296"/>
        <v>0</v>
      </c>
      <c r="I617" s="7">
        <f t="shared" si="297"/>
        <v>0</v>
      </c>
      <c r="J617" s="7">
        <f t="shared" si="298"/>
        <v>0</v>
      </c>
      <c r="K617" s="10"/>
    </row>
    <row r="618" spans="1:11" ht="27" customHeight="1">
      <c r="A618" s="8">
        <v>603</v>
      </c>
      <c r="B618" s="13" t="s">
        <v>38</v>
      </c>
      <c r="C618" s="7">
        <f>D618+E618+F618+G618+H618+I618+J618</f>
        <v>4762.5</v>
      </c>
      <c r="D618" s="7">
        <v>0</v>
      </c>
      <c r="E618" s="7">
        <v>0</v>
      </c>
      <c r="F618" s="7">
        <f>F620+F621+F622</f>
        <v>4762.5</v>
      </c>
      <c r="G618" s="7">
        <f t="shared" si="295"/>
        <v>0</v>
      </c>
      <c r="H618" s="7">
        <f t="shared" si="296"/>
        <v>0</v>
      </c>
      <c r="I618" s="7">
        <f t="shared" si="297"/>
        <v>0</v>
      </c>
      <c r="J618" s="7">
        <f t="shared" si="298"/>
        <v>0</v>
      </c>
      <c r="K618" s="10"/>
    </row>
    <row r="619" spans="1:11" ht="12.75" customHeight="1">
      <c r="A619" s="8">
        <v>604</v>
      </c>
      <c r="B619" s="13" t="s">
        <v>2</v>
      </c>
      <c r="C619" s="7">
        <f t="shared" ref="C619" si="311">D619+E619+F619+G619+H619+I619+J619</f>
        <v>0</v>
      </c>
      <c r="D619" s="7">
        <f t="shared" ref="D619" si="312">E619+F619+G619+H619+I619+J619+K619</f>
        <v>0</v>
      </c>
      <c r="E619" s="7">
        <f t="shared" ref="E619" si="313">F619+G619+H619+I619+J619+K619+L619</f>
        <v>0</v>
      </c>
      <c r="F619" s="7">
        <f t="shared" ref="F619" si="314">G619+H619+I619+J619+K619+L619+M619</f>
        <v>0</v>
      </c>
      <c r="G619" s="7">
        <f t="shared" si="295"/>
        <v>0</v>
      </c>
      <c r="H619" s="7">
        <f t="shared" si="296"/>
        <v>0</v>
      </c>
      <c r="I619" s="7">
        <f t="shared" si="297"/>
        <v>0</v>
      </c>
      <c r="J619" s="7">
        <f t="shared" si="298"/>
        <v>0</v>
      </c>
      <c r="K619" s="10"/>
    </row>
    <row r="620" spans="1:11">
      <c r="A620" s="8">
        <v>605</v>
      </c>
      <c r="B620" s="10" t="s">
        <v>3</v>
      </c>
      <c r="C620" s="7">
        <f t="shared" si="289"/>
        <v>0</v>
      </c>
      <c r="D620" s="7">
        <f t="shared" si="308"/>
        <v>0</v>
      </c>
      <c r="E620" s="7">
        <f t="shared" si="309"/>
        <v>0</v>
      </c>
      <c r="F620" s="7">
        <f t="shared" si="310"/>
        <v>0</v>
      </c>
      <c r="G620" s="7">
        <f t="shared" si="295"/>
        <v>0</v>
      </c>
      <c r="H620" s="7">
        <f t="shared" si="296"/>
        <v>0</v>
      </c>
      <c r="I620" s="7">
        <f t="shared" si="297"/>
        <v>0</v>
      </c>
      <c r="J620" s="7">
        <f t="shared" si="298"/>
        <v>0</v>
      </c>
      <c r="K620" s="10"/>
    </row>
    <row r="621" spans="1:11">
      <c r="A621" s="8">
        <v>606</v>
      </c>
      <c r="B621" s="10" t="s">
        <v>4</v>
      </c>
      <c r="C621" s="7">
        <f t="shared" si="289"/>
        <v>4762.5</v>
      </c>
      <c r="D621" s="7">
        <v>0</v>
      </c>
      <c r="E621" s="7">
        <v>0</v>
      </c>
      <c r="F621" s="7">
        <v>4762.5</v>
      </c>
      <c r="G621" s="7">
        <f t="shared" si="295"/>
        <v>0</v>
      </c>
      <c r="H621" s="7">
        <f t="shared" si="296"/>
        <v>0</v>
      </c>
      <c r="I621" s="7">
        <f t="shared" si="297"/>
        <v>0</v>
      </c>
      <c r="J621" s="7">
        <f t="shared" si="298"/>
        <v>0</v>
      </c>
      <c r="K621" s="10"/>
    </row>
    <row r="622" spans="1:11">
      <c r="A622" s="8">
        <v>607</v>
      </c>
      <c r="B622" s="10" t="s">
        <v>5</v>
      </c>
      <c r="C622" s="7">
        <f t="shared" si="289"/>
        <v>0</v>
      </c>
      <c r="D622" s="7">
        <f t="shared" si="308"/>
        <v>0</v>
      </c>
      <c r="E622" s="7">
        <f t="shared" si="309"/>
        <v>0</v>
      </c>
      <c r="F622" s="7">
        <f t="shared" si="310"/>
        <v>0</v>
      </c>
      <c r="G622" s="7">
        <f t="shared" si="295"/>
        <v>0</v>
      </c>
      <c r="H622" s="7">
        <f t="shared" si="296"/>
        <v>0</v>
      </c>
      <c r="I622" s="7">
        <f t="shared" si="297"/>
        <v>0</v>
      </c>
      <c r="J622" s="7">
        <f t="shared" si="298"/>
        <v>0</v>
      </c>
      <c r="K622" s="10"/>
    </row>
    <row r="623" spans="1:11" ht="51">
      <c r="A623" s="8">
        <v>608</v>
      </c>
      <c r="B623" s="13" t="s">
        <v>207</v>
      </c>
      <c r="C623" s="7">
        <f t="shared" si="289"/>
        <v>167</v>
      </c>
      <c r="D623" s="7">
        <f>D624+D625+D626+D627</f>
        <v>167</v>
      </c>
      <c r="E623" s="7">
        <f t="shared" si="309"/>
        <v>0</v>
      </c>
      <c r="F623" s="7">
        <f t="shared" si="310"/>
        <v>0</v>
      </c>
      <c r="G623" s="7">
        <f t="shared" si="295"/>
        <v>0</v>
      </c>
      <c r="H623" s="7">
        <f t="shared" si="296"/>
        <v>0</v>
      </c>
      <c r="I623" s="7">
        <f t="shared" si="297"/>
        <v>0</v>
      </c>
      <c r="J623" s="7">
        <f t="shared" si="298"/>
        <v>0</v>
      </c>
      <c r="K623" s="10"/>
    </row>
    <row r="624" spans="1:11">
      <c r="A624" s="8">
        <v>609</v>
      </c>
      <c r="B624" s="13" t="s">
        <v>2</v>
      </c>
      <c r="C624" s="7">
        <f t="shared" si="289"/>
        <v>0</v>
      </c>
      <c r="D624" s="7">
        <f t="shared" si="308"/>
        <v>0</v>
      </c>
      <c r="E624" s="7">
        <f t="shared" si="309"/>
        <v>0</v>
      </c>
      <c r="F624" s="7">
        <f t="shared" si="310"/>
        <v>0</v>
      </c>
      <c r="G624" s="7">
        <f t="shared" si="295"/>
        <v>0</v>
      </c>
      <c r="H624" s="7">
        <f t="shared" si="296"/>
        <v>0</v>
      </c>
      <c r="I624" s="7">
        <f t="shared" si="297"/>
        <v>0</v>
      </c>
      <c r="J624" s="7">
        <f t="shared" si="298"/>
        <v>0</v>
      </c>
      <c r="K624" s="10"/>
    </row>
    <row r="625" spans="1:11">
      <c r="A625" s="8">
        <v>610</v>
      </c>
      <c r="B625" s="10" t="s">
        <v>3</v>
      </c>
      <c r="C625" s="7">
        <f t="shared" si="289"/>
        <v>0</v>
      </c>
      <c r="D625" s="7">
        <v>0</v>
      </c>
      <c r="E625" s="7">
        <f t="shared" si="309"/>
        <v>0</v>
      </c>
      <c r="F625" s="7">
        <f t="shared" si="310"/>
        <v>0</v>
      </c>
      <c r="G625" s="7">
        <f t="shared" si="295"/>
        <v>0</v>
      </c>
      <c r="H625" s="7">
        <f t="shared" si="296"/>
        <v>0</v>
      </c>
      <c r="I625" s="7">
        <f t="shared" si="297"/>
        <v>0</v>
      </c>
      <c r="J625" s="7">
        <f t="shared" si="298"/>
        <v>0</v>
      </c>
      <c r="K625" s="10"/>
    </row>
    <row r="626" spans="1:11">
      <c r="A626" s="8">
        <v>611</v>
      </c>
      <c r="B626" s="10" t="s">
        <v>4</v>
      </c>
      <c r="C626" s="7">
        <f t="shared" si="289"/>
        <v>167</v>
      </c>
      <c r="D626" s="7">
        <v>167</v>
      </c>
      <c r="E626" s="7">
        <f t="shared" si="309"/>
        <v>0</v>
      </c>
      <c r="F626" s="7">
        <f t="shared" si="310"/>
        <v>0</v>
      </c>
      <c r="G626" s="7">
        <f t="shared" si="295"/>
        <v>0</v>
      </c>
      <c r="H626" s="7">
        <f t="shared" si="296"/>
        <v>0</v>
      </c>
      <c r="I626" s="7">
        <f t="shared" si="297"/>
        <v>0</v>
      </c>
      <c r="J626" s="7">
        <f t="shared" si="298"/>
        <v>0</v>
      </c>
      <c r="K626" s="10"/>
    </row>
    <row r="627" spans="1:11">
      <c r="A627" s="8">
        <v>612</v>
      </c>
      <c r="B627" s="10" t="s">
        <v>23</v>
      </c>
      <c r="C627" s="7">
        <v>0</v>
      </c>
      <c r="D627" s="7">
        <v>0</v>
      </c>
      <c r="E627" s="7">
        <v>0</v>
      </c>
      <c r="F627" s="7">
        <v>0</v>
      </c>
      <c r="G627" s="7">
        <v>0</v>
      </c>
      <c r="H627" s="7">
        <v>0</v>
      </c>
      <c r="I627" s="7">
        <v>0</v>
      </c>
      <c r="J627" s="7">
        <v>0</v>
      </c>
      <c r="K627" s="10"/>
    </row>
    <row r="628" spans="1:11" ht="38.25">
      <c r="A628" s="8"/>
      <c r="B628" s="13" t="s">
        <v>337</v>
      </c>
      <c r="C628" s="7">
        <v>0</v>
      </c>
      <c r="D628" s="7">
        <f>D629+D630+D631+D632</f>
        <v>20</v>
      </c>
      <c r="E628" s="7">
        <v>0</v>
      </c>
      <c r="F628" s="7">
        <v>0</v>
      </c>
      <c r="G628" s="7">
        <v>0</v>
      </c>
      <c r="H628" s="7">
        <v>0</v>
      </c>
      <c r="I628" s="7">
        <v>0</v>
      </c>
      <c r="J628" s="7">
        <v>0</v>
      </c>
      <c r="K628" s="10"/>
    </row>
    <row r="629" spans="1:11">
      <c r="A629" s="8"/>
      <c r="B629" s="10" t="s">
        <v>2</v>
      </c>
      <c r="C629" s="7">
        <v>0</v>
      </c>
      <c r="D629" s="7">
        <v>0</v>
      </c>
      <c r="E629" s="7">
        <v>0</v>
      </c>
      <c r="F629" s="7">
        <v>0</v>
      </c>
      <c r="G629" s="7">
        <v>0</v>
      </c>
      <c r="H629" s="7">
        <v>0</v>
      </c>
      <c r="I629" s="7">
        <v>0</v>
      </c>
      <c r="J629" s="60">
        <v>0</v>
      </c>
      <c r="K629" s="10"/>
    </row>
    <row r="630" spans="1:11">
      <c r="A630" s="8"/>
      <c r="B630" s="10" t="s">
        <v>329</v>
      </c>
      <c r="C630" s="7">
        <v>0</v>
      </c>
      <c r="D630" s="7">
        <v>0</v>
      </c>
      <c r="E630" s="7">
        <v>0</v>
      </c>
      <c r="F630" s="7">
        <v>0</v>
      </c>
      <c r="G630" s="7">
        <v>0</v>
      </c>
      <c r="H630" s="7">
        <v>0</v>
      </c>
      <c r="I630" s="7">
        <v>0</v>
      </c>
      <c r="J630" s="7">
        <v>0</v>
      </c>
      <c r="K630" s="10"/>
    </row>
    <row r="631" spans="1:11">
      <c r="A631" s="8"/>
      <c r="B631" s="10" t="s">
        <v>50</v>
      </c>
      <c r="C631" s="7">
        <v>0</v>
      </c>
      <c r="D631" s="7">
        <v>20</v>
      </c>
      <c r="E631" s="7">
        <v>0</v>
      </c>
      <c r="F631" s="7">
        <v>0</v>
      </c>
      <c r="G631" s="7">
        <v>0</v>
      </c>
      <c r="H631" s="7">
        <v>0</v>
      </c>
      <c r="I631" s="7">
        <v>0</v>
      </c>
      <c r="J631" s="7">
        <v>0</v>
      </c>
      <c r="K631" s="10"/>
    </row>
    <row r="632" spans="1:11">
      <c r="A632" s="8"/>
      <c r="B632" s="10" t="s">
        <v>330</v>
      </c>
      <c r="C632" s="7">
        <v>0</v>
      </c>
      <c r="D632" s="7">
        <v>0</v>
      </c>
      <c r="E632" s="7">
        <v>0</v>
      </c>
      <c r="F632" s="7">
        <v>0</v>
      </c>
      <c r="G632" s="7">
        <v>0</v>
      </c>
      <c r="H632" s="7">
        <v>0</v>
      </c>
      <c r="I632" s="7">
        <v>0</v>
      </c>
      <c r="J632" s="7">
        <v>0</v>
      </c>
      <c r="K632" s="10"/>
    </row>
    <row r="633" spans="1:11" ht="27">
      <c r="A633" s="8">
        <v>613</v>
      </c>
      <c r="B633" s="12" t="s">
        <v>302</v>
      </c>
      <c r="C633" s="9">
        <f t="shared" si="289"/>
        <v>2416.6999999999998</v>
      </c>
      <c r="D633" s="9">
        <f>D635+D636+D637</f>
        <v>100</v>
      </c>
      <c r="E633" s="9">
        <f>E635+E636+E637</f>
        <v>0</v>
      </c>
      <c r="F633" s="9">
        <f>F635+F636+F637</f>
        <v>0</v>
      </c>
      <c r="G633" s="9">
        <f t="shared" ref="G633:J633" si="315">G635+G636+G637</f>
        <v>0</v>
      </c>
      <c r="H633" s="9">
        <f t="shared" si="315"/>
        <v>1263.3</v>
      </c>
      <c r="I633" s="9">
        <f t="shared" si="315"/>
        <v>1053.4000000000001</v>
      </c>
      <c r="J633" s="9">
        <f t="shared" si="315"/>
        <v>0</v>
      </c>
      <c r="K633" s="10"/>
    </row>
    <row r="634" spans="1:11">
      <c r="A634" s="8">
        <v>614</v>
      </c>
      <c r="B634" s="12" t="s">
        <v>2</v>
      </c>
      <c r="C634" s="7">
        <f t="shared" si="289"/>
        <v>0</v>
      </c>
      <c r="D634" s="7">
        <f t="shared" ref="D634" si="316">E634+F634+G634+H634+I634+J634+K634</f>
        <v>0</v>
      </c>
      <c r="E634" s="7">
        <f t="shared" ref="E634" si="317">F634+G634+H634+I634+J634+K634+L634</f>
        <v>0</v>
      </c>
      <c r="F634" s="7">
        <f t="shared" ref="F634" si="318">G634+H634+I634+J634+K634+L634+M634</f>
        <v>0</v>
      </c>
      <c r="G634" s="7">
        <f t="shared" ref="G634" si="319">H634+I634+J634+K634+L634+M634+N634</f>
        <v>0</v>
      </c>
      <c r="H634" s="7">
        <f t="shared" ref="H634" si="320">I634+J634+K634+L634+M634+N634+O634</f>
        <v>0</v>
      </c>
      <c r="I634" s="7">
        <f t="shared" ref="I634" si="321">J634+K634+L634+M634+N634+O634+P634</f>
        <v>0</v>
      </c>
      <c r="J634" s="7">
        <f t="shared" ref="J634" si="322">K634+L634+M634+N634+O634+P634+Q634</f>
        <v>0</v>
      </c>
      <c r="K634" s="10"/>
    </row>
    <row r="635" spans="1:11">
      <c r="A635" s="8">
        <v>615</v>
      </c>
      <c r="B635" s="10" t="s">
        <v>3</v>
      </c>
      <c r="C635" s="7">
        <f t="shared" ref="C635:C639" si="323">D635+E635+F635+G635+H635+I635+J635</f>
        <v>0</v>
      </c>
      <c r="D635" s="7">
        <f t="shared" ref="D635" si="324">E635+F635+G635+H635+I635+J635+K635</f>
        <v>0</v>
      </c>
      <c r="E635" s="7">
        <f t="shared" ref="E635" si="325">F635+G635+H635+I635+J635+K635+L635</f>
        <v>0</v>
      </c>
      <c r="F635" s="7">
        <f t="shared" ref="F635" si="326">G635+H635+I635+J635+K635+L635+M635</f>
        <v>0</v>
      </c>
      <c r="G635" s="7">
        <f t="shared" ref="G635" si="327">H635+I635+J635+K635+L635+M635+N635</f>
        <v>0</v>
      </c>
      <c r="H635" s="7">
        <f t="shared" ref="H635" si="328">I635+J635+K635+L635+M635+N635+O635</f>
        <v>0</v>
      </c>
      <c r="I635" s="7">
        <f t="shared" ref="I635" si="329">J635+K635+L635+M635+N635+O635+P635</f>
        <v>0</v>
      </c>
      <c r="J635" s="7">
        <f t="shared" ref="J635" si="330">K635+L635+M635+N635+O635+P635+Q635</f>
        <v>0</v>
      </c>
      <c r="K635" s="10"/>
    </row>
    <row r="636" spans="1:11">
      <c r="A636" s="8">
        <v>616</v>
      </c>
      <c r="B636" s="10" t="s">
        <v>4</v>
      </c>
      <c r="C636" s="7">
        <f t="shared" si="323"/>
        <v>2416.6999999999998</v>
      </c>
      <c r="D636" s="7">
        <f>D641+D646+D651+D656</f>
        <v>100</v>
      </c>
      <c r="E636" s="7">
        <f>E641+E646+E651+E656</f>
        <v>0</v>
      </c>
      <c r="F636" s="7">
        <f>F641+F646+F651</f>
        <v>0</v>
      </c>
      <c r="G636" s="7">
        <f>G641+G646+G651</f>
        <v>0</v>
      </c>
      <c r="H636" s="7">
        <f>H641+H646+H651+H656</f>
        <v>1263.3</v>
      </c>
      <c r="I636" s="7">
        <f>I641+I646+I651+I656</f>
        <v>1053.4000000000001</v>
      </c>
      <c r="J636" s="7">
        <f>J641+J646+J651</f>
        <v>0</v>
      </c>
      <c r="K636" s="10"/>
    </row>
    <row r="637" spans="1:11">
      <c r="A637" s="8">
        <v>617</v>
      </c>
      <c r="B637" s="10" t="s">
        <v>5</v>
      </c>
      <c r="C637" s="7">
        <f t="shared" si="323"/>
        <v>0</v>
      </c>
      <c r="D637" s="7">
        <f t="shared" ref="D637:D639" si="331">E637+F637+G637+H637+I637+J637+K637</f>
        <v>0</v>
      </c>
      <c r="E637" s="7">
        <f t="shared" ref="E637:E639" si="332">F637+G637+H637+I637+J637+K637+L637</f>
        <v>0</v>
      </c>
      <c r="F637" s="7">
        <f t="shared" ref="F637:F639" si="333">G637+H637+I637+J637+K637+L637+M637</f>
        <v>0</v>
      </c>
      <c r="G637" s="7">
        <f t="shared" ref="G637:G639" si="334">H637+I637+J637+K637+L637+M637+N637</f>
        <v>0</v>
      </c>
      <c r="H637" s="7">
        <f t="shared" ref="H637:H639" si="335">I637+J637+K637+L637+M637+N637+O637</f>
        <v>0</v>
      </c>
      <c r="I637" s="7">
        <f t="shared" ref="I637:I639" si="336">J637+K637+L637+M637+N637+O637+P637</f>
        <v>0</v>
      </c>
      <c r="J637" s="7">
        <f t="shared" ref="J637:J639" si="337">K637+L637+M637+N637+O637+P637+Q637</f>
        <v>0</v>
      </c>
      <c r="K637" s="10"/>
    </row>
    <row r="638" spans="1:11" ht="25.5">
      <c r="A638" s="8">
        <v>618</v>
      </c>
      <c r="B638" s="13" t="s">
        <v>229</v>
      </c>
      <c r="C638" s="7">
        <f t="shared" si="323"/>
        <v>0</v>
      </c>
      <c r="D638" s="7">
        <f t="shared" si="331"/>
        <v>0</v>
      </c>
      <c r="E638" s="7">
        <f t="shared" si="332"/>
        <v>0</v>
      </c>
      <c r="F638" s="7">
        <f t="shared" si="333"/>
        <v>0</v>
      </c>
      <c r="G638" s="7">
        <f t="shared" si="334"/>
        <v>0</v>
      </c>
      <c r="H638" s="7">
        <f t="shared" si="335"/>
        <v>0</v>
      </c>
      <c r="I638" s="7">
        <f t="shared" si="336"/>
        <v>0</v>
      </c>
      <c r="J638" s="7">
        <f t="shared" si="337"/>
        <v>0</v>
      </c>
      <c r="K638" s="10"/>
    </row>
    <row r="639" spans="1:11">
      <c r="A639" s="8">
        <v>619</v>
      </c>
      <c r="B639" s="13" t="s">
        <v>2</v>
      </c>
      <c r="C639" s="7">
        <f t="shared" si="323"/>
        <v>0</v>
      </c>
      <c r="D639" s="7">
        <f t="shared" si="331"/>
        <v>0</v>
      </c>
      <c r="E639" s="7">
        <f t="shared" si="332"/>
        <v>0</v>
      </c>
      <c r="F639" s="7">
        <f t="shared" si="333"/>
        <v>0</v>
      </c>
      <c r="G639" s="7">
        <f t="shared" si="334"/>
        <v>0</v>
      </c>
      <c r="H639" s="7">
        <f t="shared" si="335"/>
        <v>0</v>
      </c>
      <c r="I639" s="7">
        <f t="shared" si="336"/>
        <v>0</v>
      </c>
      <c r="J639" s="7">
        <f t="shared" si="337"/>
        <v>0</v>
      </c>
      <c r="K639" s="10"/>
    </row>
    <row r="640" spans="1:11">
      <c r="A640" s="8">
        <v>620</v>
      </c>
      <c r="B640" s="10" t="s">
        <v>3</v>
      </c>
      <c r="C640" s="7">
        <f t="shared" ref="C640:C644" si="338">D640+E640+F640+G640+H640+I640+J640</f>
        <v>0</v>
      </c>
      <c r="D640" s="7">
        <f t="shared" ref="D640:D644" si="339">E640+F640+G640+H640+I640+J640+K640</f>
        <v>0</v>
      </c>
      <c r="E640" s="7">
        <f t="shared" ref="E640:E644" si="340">F640+G640+H640+I640+J640+K640+L640</f>
        <v>0</v>
      </c>
      <c r="F640" s="7">
        <f t="shared" ref="F640:F644" si="341">G640+H640+I640+J640+K640+L640+M640</f>
        <v>0</v>
      </c>
      <c r="G640" s="7">
        <f t="shared" ref="G640:G644" si="342">H640+I640+J640+K640+L640+M640+N640</f>
        <v>0</v>
      </c>
      <c r="H640" s="7">
        <f t="shared" ref="H640:H644" si="343">I640+J640+K640+L640+M640+N640+O640</f>
        <v>0</v>
      </c>
      <c r="I640" s="7">
        <f t="shared" ref="I640:I644" si="344">J640+K640+L640+M640+N640+O640+P640</f>
        <v>0</v>
      </c>
      <c r="J640" s="7">
        <f t="shared" ref="J640:J644" si="345">K640+L640+M640+N640+O640+P640+Q640</f>
        <v>0</v>
      </c>
      <c r="K640" s="10"/>
    </row>
    <row r="641" spans="1:11">
      <c r="A641" s="8">
        <v>621</v>
      </c>
      <c r="B641" s="10" t="s">
        <v>4</v>
      </c>
      <c r="C641" s="7">
        <f t="shared" si="338"/>
        <v>0</v>
      </c>
      <c r="D641" s="7">
        <f t="shared" si="339"/>
        <v>0</v>
      </c>
      <c r="E641" s="7">
        <f t="shared" si="340"/>
        <v>0</v>
      </c>
      <c r="F641" s="7">
        <f t="shared" si="341"/>
        <v>0</v>
      </c>
      <c r="G641" s="7">
        <f t="shared" si="342"/>
        <v>0</v>
      </c>
      <c r="H641" s="7">
        <f t="shared" si="343"/>
        <v>0</v>
      </c>
      <c r="I641" s="7">
        <f t="shared" si="344"/>
        <v>0</v>
      </c>
      <c r="J641" s="7">
        <f t="shared" si="345"/>
        <v>0</v>
      </c>
      <c r="K641" s="10"/>
    </row>
    <row r="642" spans="1:11">
      <c r="A642" s="8">
        <v>622</v>
      </c>
      <c r="B642" s="10" t="s">
        <v>5</v>
      </c>
      <c r="C642" s="7">
        <f t="shared" si="338"/>
        <v>0</v>
      </c>
      <c r="D642" s="7">
        <f t="shared" si="339"/>
        <v>0</v>
      </c>
      <c r="E642" s="7">
        <f t="shared" si="340"/>
        <v>0</v>
      </c>
      <c r="F642" s="7">
        <f t="shared" si="341"/>
        <v>0</v>
      </c>
      <c r="G642" s="7">
        <f t="shared" si="342"/>
        <v>0</v>
      </c>
      <c r="H642" s="7">
        <f t="shared" si="343"/>
        <v>0</v>
      </c>
      <c r="I642" s="7">
        <f t="shared" si="344"/>
        <v>0</v>
      </c>
      <c r="J642" s="7">
        <f t="shared" si="345"/>
        <v>0</v>
      </c>
      <c r="K642" s="10"/>
    </row>
    <row r="643" spans="1:11" ht="51">
      <c r="A643" s="8">
        <v>623</v>
      </c>
      <c r="B643" s="13" t="s">
        <v>246</v>
      </c>
      <c r="C643" s="7">
        <f t="shared" si="338"/>
        <v>100</v>
      </c>
      <c r="D643" s="7">
        <f>D644+D645+D646+D647</f>
        <v>100</v>
      </c>
      <c r="E643" s="7">
        <f t="shared" si="340"/>
        <v>0</v>
      </c>
      <c r="F643" s="7">
        <f t="shared" si="341"/>
        <v>0</v>
      </c>
      <c r="G643" s="7">
        <f t="shared" si="342"/>
        <v>0</v>
      </c>
      <c r="H643" s="7">
        <f t="shared" si="343"/>
        <v>0</v>
      </c>
      <c r="I643" s="7">
        <f t="shared" si="344"/>
        <v>0</v>
      </c>
      <c r="J643" s="7">
        <f t="shared" si="345"/>
        <v>0</v>
      </c>
      <c r="K643" s="10"/>
    </row>
    <row r="644" spans="1:11">
      <c r="A644" s="8">
        <v>624</v>
      </c>
      <c r="B644" s="13" t="s">
        <v>2</v>
      </c>
      <c r="C644" s="7">
        <f t="shared" si="338"/>
        <v>0</v>
      </c>
      <c r="D644" s="7">
        <f t="shared" si="339"/>
        <v>0</v>
      </c>
      <c r="E644" s="7">
        <f t="shared" si="340"/>
        <v>0</v>
      </c>
      <c r="F644" s="7">
        <f t="shared" si="341"/>
        <v>0</v>
      </c>
      <c r="G644" s="7">
        <f t="shared" si="342"/>
        <v>0</v>
      </c>
      <c r="H644" s="7">
        <f t="shared" si="343"/>
        <v>0</v>
      </c>
      <c r="I644" s="7">
        <f t="shared" si="344"/>
        <v>0</v>
      </c>
      <c r="J644" s="7">
        <f t="shared" si="345"/>
        <v>0</v>
      </c>
      <c r="K644" s="10"/>
    </row>
    <row r="645" spans="1:11">
      <c r="A645" s="8">
        <v>625</v>
      </c>
      <c r="B645" s="10" t="s">
        <v>3</v>
      </c>
      <c r="C645" s="7">
        <f t="shared" ref="C645:C649" si="346">D645+E645+F645+G645+H645+I645+J645</f>
        <v>0</v>
      </c>
      <c r="D645" s="7">
        <f t="shared" ref="D645:D649" si="347">E645+F645+G645+H645+I645+J645+K645</f>
        <v>0</v>
      </c>
      <c r="E645" s="7">
        <f t="shared" ref="E645:E649" si="348">F645+G645+H645+I645+J645+K645+L645</f>
        <v>0</v>
      </c>
      <c r="F645" s="7">
        <f t="shared" ref="F645:F649" si="349">G645+H645+I645+J645+K645+L645+M645</f>
        <v>0</v>
      </c>
      <c r="G645" s="7">
        <f t="shared" ref="G645:G649" si="350">H645+I645+J645+K645+L645+M645+N645</f>
        <v>0</v>
      </c>
      <c r="H645" s="7">
        <f t="shared" ref="H645:H649" si="351">I645+J645+K645+L645+M645+N645+O645</f>
        <v>0</v>
      </c>
      <c r="I645" s="7">
        <f t="shared" ref="I645:I649" si="352">J645+K645+L645+M645+N645+O645+P645</f>
        <v>0</v>
      </c>
      <c r="J645" s="7">
        <f t="shared" ref="J645:J649" si="353">K645+L645+M645+N645+O645+P645+Q645</f>
        <v>0</v>
      </c>
      <c r="K645" s="10"/>
    </row>
    <row r="646" spans="1:11">
      <c r="A646" s="8">
        <v>626</v>
      </c>
      <c r="B646" s="10" t="s">
        <v>4</v>
      </c>
      <c r="C646" s="7">
        <f t="shared" si="346"/>
        <v>100</v>
      </c>
      <c r="D646" s="7">
        <v>100</v>
      </c>
      <c r="E646" s="7">
        <f t="shared" si="348"/>
        <v>0</v>
      </c>
      <c r="F646" s="7">
        <f t="shared" si="349"/>
        <v>0</v>
      </c>
      <c r="G646" s="7">
        <f t="shared" si="350"/>
        <v>0</v>
      </c>
      <c r="H646" s="7">
        <f t="shared" si="351"/>
        <v>0</v>
      </c>
      <c r="I646" s="7">
        <f t="shared" si="352"/>
        <v>0</v>
      </c>
      <c r="J646" s="7">
        <f t="shared" si="353"/>
        <v>0</v>
      </c>
      <c r="K646" s="10"/>
    </row>
    <row r="647" spans="1:11">
      <c r="A647" s="8">
        <v>627</v>
      </c>
      <c r="B647" s="10" t="s">
        <v>5</v>
      </c>
      <c r="C647" s="7">
        <f t="shared" si="346"/>
        <v>0</v>
      </c>
      <c r="D647" s="7">
        <f t="shared" si="347"/>
        <v>0</v>
      </c>
      <c r="E647" s="7">
        <f t="shared" si="348"/>
        <v>0</v>
      </c>
      <c r="F647" s="7">
        <f t="shared" si="349"/>
        <v>0</v>
      </c>
      <c r="G647" s="7">
        <f t="shared" si="350"/>
        <v>0</v>
      </c>
      <c r="H647" s="7">
        <f t="shared" si="351"/>
        <v>0</v>
      </c>
      <c r="I647" s="7">
        <f t="shared" si="352"/>
        <v>0</v>
      </c>
      <c r="J647" s="7">
        <f t="shared" si="353"/>
        <v>0</v>
      </c>
      <c r="K647" s="10"/>
    </row>
    <row r="648" spans="1:11" ht="38.25">
      <c r="A648" s="8">
        <v>628</v>
      </c>
      <c r="B648" s="13" t="s">
        <v>247</v>
      </c>
      <c r="C648" s="7">
        <f t="shared" si="346"/>
        <v>0</v>
      </c>
      <c r="D648" s="7">
        <f t="shared" si="347"/>
        <v>0</v>
      </c>
      <c r="E648" s="7">
        <f t="shared" si="348"/>
        <v>0</v>
      </c>
      <c r="F648" s="7">
        <f t="shared" si="349"/>
        <v>0</v>
      </c>
      <c r="G648" s="7">
        <f t="shared" si="350"/>
        <v>0</v>
      </c>
      <c r="H648" s="7">
        <f t="shared" si="351"/>
        <v>0</v>
      </c>
      <c r="I648" s="7">
        <f t="shared" si="352"/>
        <v>0</v>
      </c>
      <c r="J648" s="7">
        <f t="shared" si="353"/>
        <v>0</v>
      </c>
      <c r="K648" s="10"/>
    </row>
    <row r="649" spans="1:11">
      <c r="A649" s="8">
        <v>629</v>
      </c>
      <c r="B649" s="13" t="s">
        <v>2</v>
      </c>
      <c r="C649" s="7">
        <f t="shared" si="346"/>
        <v>0</v>
      </c>
      <c r="D649" s="7">
        <f t="shared" si="347"/>
        <v>0</v>
      </c>
      <c r="E649" s="7">
        <f t="shared" si="348"/>
        <v>0</v>
      </c>
      <c r="F649" s="7">
        <f t="shared" si="349"/>
        <v>0</v>
      </c>
      <c r="G649" s="7">
        <f t="shared" si="350"/>
        <v>0</v>
      </c>
      <c r="H649" s="7">
        <f t="shared" si="351"/>
        <v>0</v>
      </c>
      <c r="I649" s="7">
        <f t="shared" si="352"/>
        <v>0</v>
      </c>
      <c r="J649" s="7">
        <f t="shared" si="353"/>
        <v>0</v>
      </c>
      <c r="K649" s="10"/>
    </row>
    <row r="650" spans="1:11">
      <c r="A650" s="8">
        <v>630</v>
      </c>
      <c r="B650" s="10" t="s">
        <v>3</v>
      </c>
      <c r="C650" s="7">
        <f t="shared" ref="C650:C654" si="354">D650+E650+F650+G650+H650+I650+J650</f>
        <v>0</v>
      </c>
      <c r="D650" s="7">
        <f t="shared" ref="D650:D652" si="355">E650+F650+G650+H650+I650+J650+K650</f>
        <v>0</v>
      </c>
      <c r="E650" s="7">
        <f t="shared" ref="E650:E652" si="356">F650+G650+H650+I650+J650+K650+L650</f>
        <v>0</v>
      </c>
      <c r="F650" s="7">
        <f t="shared" ref="F650:F652" si="357">G650+H650+I650+J650+K650+L650+M650</f>
        <v>0</v>
      </c>
      <c r="G650" s="7">
        <f t="shared" ref="G650:G652" si="358">H650+I650+J650+K650+L650+M650+N650</f>
        <v>0</v>
      </c>
      <c r="H650" s="7">
        <f t="shared" ref="H650:H652" si="359">I650+J650+K650+L650+M650+N650+O650</f>
        <v>0</v>
      </c>
      <c r="I650" s="7">
        <f t="shared" ref="I650:I652" si="360">J650+K650+L650+M650+N650+O650+P650</f>
        <v>0</v>
      </c>
      <c r="J650" s="7">
        <f t="shared" ref="J650:J654" si="361">K650+L650+M650+N650+O650+P650+Q650</f>
        <v>0</v>
      </c>
      <c r="K650" s="10"/>
    </row>
    <row r="651" spans="1:11">
      <c r="A651" s="8">
        <v>631</v>
      </c>
      <c r="B651" s="10" t="s">
        <v>4</v>
      </c>
      <c r="C651" s="7">
        <f t="shared" si="354"/>
        <v>0</v>
      </c>
      <c r="D651" s="7">
        <f t="shared" si="355"/>
        <v>0</v>
      </c>
      <c r="E651" s="7">
        <f t="shared" si="356"/>
        <v>0</v>
      </c>
      <c r="F651" s="7">
        <f t="shared" si="357"/>
        <v>0</v>
      </c>
      <c r="G651" s="7">
        <f t="shared" si="358"/>
        <v>0</v>
      </c>
      <c r="H651" s="7">
        <f t="shared" si="359"/>
        <v>0</v>
      </c>
      <c r="I651" s="7">
        <f t="shared" si="360"/>
        <v>0</v>
      </c>
      <c r="J651" s="7">
        <f t="shared" si="361"/>
        <v>0</v>
      </c>
      <c r="K651" s="10"/>
    </row>
    <row r="652" spans="1:11">
      <c r="A652" s="8">
        <v>632</v>
      </c>
      <c r="B652" s="10" t="s">
        <v>5</v>
      </c>
      <c r="C652" s="7">
        <f t="shared" si="354"/>
        <v>0</v>
      </c>
      <c r="D652" s="7">
        <f t="shared" si="355"/>
        <v>0</v>
      </c>
      <c r="E652" s="7">
        <f t="shared" si="356"/>
        <v>0</v>
      </c>
      <c r="F652" s="7">
        <f t="shared" si="357"/>
        <v>0</v>
      </c>
      <c r="G652" s="7">
        <f t="shared" si="358"/>
        <v>0</v>
      </c>
      <c r="H652" s="7">
        <f t="shared" si="359"/>
        <v>0</v>
      </c>
      <c r="I652" s="7">
        <f t="shared" si="360"/>
        <v>0</v>
      </c>
      <c r="J652" s="7">
        <f t="shared" si="361"/>
        <v>0</v>
      </c>
      <c r="K652" s="10"/>
    </row>
    <row r="653" spans="1:11" ht="51">
      <c r="A653" s="8">
        <v>633</v>
      </c>
      <c r="B653" s="13" t="s">
        <v>266</v>
      </c>
      <c r="C653" s="7">
        <f t="shared" si="354"/>
        <v>2316.6999999999998</v>
      </c>
      <c r="D653" s="7">
        <v>0</v>
      </c>
      <c r="E653" s="7">
        <v>0</v>
      </c>
      <c r="F653" s="7">
        <v>0</v>
      </c>
      <c r="G653" s="7">
        <v>0</v>
      </c>
      <c r="H653" s="7">
        <f>H655+H656+H657</f>
        <v>1263.3</v>
      </c>
      <c r="I653" s="7">
        <f>I655+I656+I657</f>
        <v>1053.4000000000001</v>
      </c>
      <c r="J653" s="7">
        <f t="shared" si="361"/>
        <v>0</v>
      </c>
      <c r="K653" s="10"/>
    </row>
    <row r="654" spans="1:11">
      <c r="A654" s="8">
        <v>634</v>
      </c>
      <c r="B654" s="13" t="s">
        <v>2</v>
      </c>
      <c r="C654" s="7">
        <f t="shared" si="354"/>
        <v>0</v>
      </c>
      <c r="D654" s="7">
        <f t="shared" ref="D654" si="362">E654+F654+G654+H654+I654+J654+K654</f>
        <v>0</v>
      </c>
      <c r="E654" s="7">
        <f t="shared" ref="E654" si="363">F654+G654+H654+I654+J654+K654+L654</f>
        <v>0</v>
      </c>
      <c r="F654" s="7">
        <f t="shared" ref="F654" si="364">G654+H654+I654+J654+K654+L654+M654</f>
        <v>0</v>
      </c>
      <c r="G654" s="7">
        <f t="shared" ref="G654" si="365">H654+I654+J654+K654+L654+M654+N654</f>
        <v>0</v>
      </c>
      <c r="H654" s="7">
        <f t="shared" ref="H654" si="366">I654+J654+K654+L654+M654+N654+O654</f>
        <v>0</v>
      </c>
      <c r="I654" s="7">
        <f t="shared" ref="I654" si="367">J654+K654+L654+M654+N654+O654+P654</f>
        <v>0</v>
      </c>
      <c r="J654" s="7">
        <f t="shared" si="361"/>
        <v>0</v>
      </c>
      <c r="K654" s="10"/>
    </row>
    <row r="655" spans="1:11">
      <c r="A655" s="8">
        <v>635</v>
      </c>
      <c r="B655" s="10" t="s">
        <v>29</v>
      </c>
      <c r="C655" s="7">
        <f t="shared" ref="C655:C657" si="368">D655+E655+F655+G655+H655+I655+J655</f>
        <v>0</v>
      </c>
      <c r="D655" s="7">
        <f t="shared" ref="D655" si="369">E655+F655+G655+H655+I655+J655+K655</f>
        <v>0</v>
      </c>
      <c r="E655" s="7">
        <f t="shared" ref="E655" si="370">F655+G655+H655+I655+J655+K655+L655</f>
        <v>0</v>
      </c>
      <c r="F655" s="7">
        <f t="shared" ref="F655" si="371">G655+H655+I655+J655+K655+L655+M655</f>
        <v>0</v>
      </c>
      <c r="G655" s="7">
        <f t="shared" ref="G655" si="372">H655+I655+J655+K655+L655+M655+N655</f>
        <v>0</v>
      </c>
      <c r="H655" s="7">
        <f t="shared" ref="H655" si="373">I655+J655+K655+L655+M655+N655+O655</f>
        <v>0</v>
      </c>
      <c r="I655" s="7">
        <f t="shared" ref="I655" si="374">J655+K655+L655+M655+N655+O655+P655</f>
        <v>0</v>
      </c>
      <c r="J655" s="7">
        <f t="shared" ref="J655:J657" si="375">K655+L655+M655+N655+O655+P655+Q655</f>
        <v>0</v>
      </c>
      <c r="K655" s="10"/>
    </row>
    <row r="656" spans="1:11">
      <c r="A656" s="8">
        <v>636</v>
      </c>
      <c r="B656" s="10" t="s">
        <v>30</v>
      </c>
      <c r="C656" s="7">
        <f t="shared" si="368"/>
        <v>2316.6999999999998</v>
      </c>
      <c r="D656" s="7">
        <v>0</v>
      </c>
      <c r="E656" s="7">
        <v>0</v>
      </c>
      <c r="F656" s="7">
        <v>0</v>
      </c>
      <c r="G656" s="7">
        <v>0</v>
      </c>
      <c r="H656" s="7">
        <v>1263.3</v>
      </c>
      <c r="I656" s="7">
        <v>1053.4000000000001</v>
      </c>
      <c r="J656" s="7">
        <f t="shared" si="375"/>
        <v>0</v>
      </c>
      <c r="K656" s="10"/>
    </row>
    <row r="657" spans="1:11">
      <c r="A657" s="8">
        <v>637</v>
      </c>
      <c r="B657" s="10" t="s">
        <v>23</v>
      </c>
      <c r="C657" s="7">
        <f t="shared" si="368"/>
        <v>0</v>
      </c>
      <c r="D657" s="7">
        <f t="shared" ref="D657" si="376">E657+F657+G657+H657+I657+J657+K657</f>
        <v>0</v>
      </c>
      <c r="E657" s="7">
        <f t="shared" ref="E657" si="377">F657+G657+H657+I657+J657+K657+L657</f>
        <v>0</v>
      </c>
      <c r="F657" s="7">
        <f t="shared" ref="F657" si="378">G657+H657+I657+J657+K657+L657+M657</f>
        <v>0</v>
      </c>
      <c r="G657" s="7">
        <f t="shared" ref="G657" si="379">H657+I657+J657+K657+L657+M657+N657</f>
        <v>0</v>
      </c>
      <c r="H657" s="7">
        <f t="shared" ref="H657" si="380">I657+J657+K657+L657+M657+N657+O657</f>
        <v>0</v>
      </c>
      <c r="I657" s="7">
        <f t="shared" ref="I657" si="381">J657+K657+L657+M657+N657+O657+P657</f>
        <v>0</v>
      </c>
      <c r="J657" s="7">
        <f t="shared" si="375"/>
        <v>0</v>
      </c>
      <c r="K657" s="10"/>
    </row>
    <row r="658" spans="1:11">
      <c r="A658" s="8">
        <v>638</v>
      </c>
      <c r="B658" s="10" t="s">
        <v>15</v>
      </c>
      <c r="C658" s="10"/>
      <c r="D658" s="10"/>
      <c r="E658" s="10"/>
      <c r="F658" s="10"/>
      <c r="G658" s="10"/>
      <c r="H658" s="10"/>
      <c r="I658" s="10"/>
      <c r="J658" s="10"/>
      <c r="K658" s="10"/>
    </row>
    <row r="659" spans="1:11" ht="25.5">
      <c r="A659" s="8">
        <v>639</v>
      </c>
      <c r="B659" s="40" t="s">
        <v>82</v>
      </c>
      <c r="C659" s="7">
        <f t="shared" ref="C659:J659" si="382">C660+C661+C662+C663</f>
        <v>105183.2</v>
      </c>
      <c r="D659" s="7">
        <f t="shared" si="382"/>
        <v>16091.8</v>
      </c>
      <c r="E659" s="7">
        <f t="shared" si="382"/>
        <v>12790</v>
      </c>
      <c r="F659" s="7">
        <f t="shared" si="382"/>
        <v>12129.5</v>
      </c>
      <c r="G659" s="7">
        <f t="shared" si="382"/>
        <v>14412</v>
      </c>
      <c r="H659" s="7">
        <f t="shared" si="382"/>
        <v>13148.7</v>
      </c>
      <c r="I659" s="7">
        <f t="shared" si="382"/>
        <v>15838.6</v>
      </c>
      <c r="J659" s="7">
        <f t="shared" si="382"/>
        <v>20772.599999999999</v>
      </c>
      <c r="K659" s="10"/>
    </row>
    <row r="660" spans="1:11">
      <c r="A660" s="8">
        <v>640</v>
      </c>
      <c r="B660" s="41" t="s">
        <v>2</v>
      </c>
      <c r="C660" s="7">
        <f t="shared" ref="C660" si="383">D660+E660+F660+G660+H660+I660+J660</f>
        <v>0</v>
      </c>
      <c r="D660" s="7">
        <f t="shared" ref="D660" si="384">E660+F660+G660+H660+I660+J660+K660</f>
        <v>0</v>
      </c>
      <c r="E660" s="7">
        <f t="shared" ref="E660" si="385">F660+G660+H660+I660+J660+K660+L660</f>
        <v>0</v>
      </c>
      <c r="F660" s="7">
        <f t="shared" ref="F660" si="386">G660+H660+I660+J660+K660+L660+M660</f>
        <v>0</v>
      </c>
      <c r="G660" s="7">
        <f t="shared" ref="G660" si="387">H660+I660+J660+K660+L660+M660+N660</f>
        <v>0</v>
      </c>
      <c r="H660" s="7">
        <f t="shared" ref="H660" si="388">I660+J660+K660+L660+M660+N660+O660</f>
        <v>0</v>
      </c>
      <c r="I660" s="7">
        <f t="shared" ref="I660" si="389">J660+K660+L660+M660+N660+O660+P660</f>
        <v>0</v>
      </c>
      <c r="J660" s="7">
        <f t="shared" ref="J660" si="390">K660+L660+M660+N660+O660+P660+Q660</f>
        <v>0</v>
      </c>
      <c r="K660" s="10"/>
    </row>
    <row r="661" spans="1:11">
      <c r="A661" s="8">
        <v>641</v>
      </c>
      <c r="B661" s="10" t="s">
        <v>3</v>
      </c>
      <c r="C661" s="7">
        <f t="shared" ref="C661:C663" si="391">D661+E661+F661+G661+H661+I661+J661</f>
        <v>0</v>
      </c>
      <c r="D661" s="7">
        <f t="shared" ref="D661" si="392">E661+F661+G661+H661+I661+J661+K661</f>
        <v>0</v>
      </c>
      <c r="E661" s="7">
        <f t="shared" ref="E661" si="393">F661+G661+H661+I661+J661+K661+L661</f>
        <v>0</v>
      </c>
      <c r="F661" s="7">
        <f t="shared" ref="F661" si="394">G661+H661+I661+J661+K661+L661+M661</f>
        <v>0</v>
      </c>
      <c r="G661" s="7">
        <f t="shared" ref="G661" si="395">H661+I661+J661+K661+L661+M661+N661</f>
        <v>0</v>
      </c>
      <c r="H661" s="7">
        <f t="shared" ref="H661" si="396">I661+J661+K661+L661+M661+N661+O661</f>
        <v>0</v>
      </c>
      <c r="I661" s="7">
        <f t="shared" ref="I661" si="397">J661+K661+L661+M661+N661+O661+P661</f>
        <v>0</v>
      </c>
      <c r="J661" s="7">
        <f t="shared" ref="J661" si="398">K661+L661+M661+N661+O661+P661+Q661</f>
        <v>0</v>
      </c>
      <c r="K661" s="10"/>
    </row>
    <row r="662" spans="1:11">
      <c r="A662" s="8">
        <v>642</v>
      </c>
      <c r="B662" s="10" t="s">
        <v>4</v>
      </c>
      <c r="C662" s="7">
        <f t="shared" ref="C662:J662" si="399">C667+C707</f>
        <v>105183.2</v>
      </c>
      <c r="D662" s="7">
        <f>D667+D707</f>
        <v>16091.8</v>
      </c>
      <c r="E662" s="7">
        <f>E667+E707</f>
        <v>12790</v>
      </c>
      <c r="F662" s="7">
        <f>F667+F707</f>
        <v>12129.5</v>
      </c>
      <c r="G662" s="7">
        <f>G667+G707</f>
        <v>14412</v>
      </c>
      <c r="H662" s="7">
        <f t="shared" si="399"/>
        <v>13148.7</v>
      </c>
      <c r="I662" s="7">
        <f>I667+I707</f>
        <v>15838.6</v>
      </c>
      <c r="J662" s="7">
        <f t="shared" si="399"/>
        <v>20772.599999999999</v>
      </c>
      <c r="K662" s="10"/>
    </row>
    <row r="663" spans="1:11">
      <c r="A663" s="8">
        <v>643</v>
      </c>
      <c r="B663" s="10" t="s">
        <v>23</v>
      </c>
      <c r="C663" s="7">
        <f t="shared" si="391"/>
        <v>0</v>
      </c>
      <c r="D663" s="7">
        <f t="shared" ref="D663" si="400">E663+F663+G663+H663+I663+J663+K663</f>
        <v>0</v>
      </c>
      <c r="E663" s="7">
        <f t="shared" ref="E663" si="401">F663+G663+H663+I663+J663+K663+L663</f>
        <v>0</v>
      </c>
      <c r="F663" s="7">
        <f t="shared" ref="F663" si="402">G663+H663+I663+J663+K663+L663+M663</f>
        <v>0</v>
      </c>
      <c r="G663" s="7">
        <f t="shared" ref="G663" si="403">H663+I663+J663+K663+L663+M663+N663</f>
        <v>0</v>
      </c>
      <c r="H663" s="7">
        <f t="shared" ref="H663" si="404">I663+J663+K663+L663+M663+N663+O663</f>
        <v>0</v>
      </c>
      <c r="I663" s="7">
        <f t="shared" ref="I663" si="405">J663+K663+L663+M663+N663+O663+P663</f>
        <v>0</v>
      </c>
      <c r="J663" s="7">
        <f t="shared" ref="J663" si="406">K663+L663+M663+N663+O663+P663+Q663</f>
        <v>0</v>
      </c>
      <c r="K663" s="10"/>
    </row>
    <row r="664" spans="1:11" ht="40.5">
      <c r="A664" s="8">
        <v>644</v>
      </c>
      <c r="B664" s="12" t="s">
        <v>301</v>
      </c>
      <c r="C664" s="9">
        <f t="shared" ref="C664:C735" si="407">D664+E664+F664+G664+H664+I664+J664</f>
        <v>81851.8</v>
      </c>
      <c r="D664" s="9">
        <f>D666+D667+D668</f>
        <v>14659.8</v>
      </c>
      <c r="E664" s="9">
        <f>E666+E667+E668</f>
        <v>9000</v>
      </c>
      <c r="F664" s="9">
        <f>F666+F667+F668</f>
        <v>9300</v>
      </c>
      <c r="G664" s="9">
        <f t="shared" ref="G664:J664" si="408">G666+G667+G668</f>
        <v>9800</v>
      </c>
      <c r="H664" s="9">
        <f t="shared" si="408"/>
        <v>9800</v>
      </c>
      <c r="I664" s="9">
        <f t="shared" si="408"/>
        <v>12400</v>
      </c>
      <c r="J664" s="9">
        <f t="shared" si="408"/>
        <v>16892</v>
      </c>
      <c r="K664" s="10">
        <v>61.63</v>
      </c>
    </row>
    <row r="665" spans="1:11">
      <c r="A665" s="8">
        <v>645</v>
      </c>
      <c r="B665" s="10" t="s">
        <v>2</v>
      </c>
      <c r="C665" s="7">
        <f t="shared" si="407"/>
        <v>0</v>
      </c>
      <c r="D665" s="7">
        <f t="shared" ref="D665" si="409">E665+F665+G665+H665+I665+J665+K665</f>
        <v>0</v>
      </c>
      <c r="E665" s="7">
        <f t="shared" ref="E665" si="410">F665+G665+H665+I665+J665+K665+L665</f>
        <v>0</v>
      </c>
      <c r="F665" s="7">
        <f t="shared" ref="F665" si="411">G665+H665+I665+J665+K665+L665+M665</f>
        <v>0</v>
      </c>
      <c r="G665" s="7">
        <f t="shared" ref="G665" si="412">H665+I665+J665+K665+L665+M665+N665</f>
        <v>0</v>
      </c>
      <c r="H665" s="7">
        <f t="shared" ref="H665" si="413">I665+J665+K665+L665+M665+N665+O665</f>
        <v>0</v>
      </c>
      <c r="I665" s="7">
        <f t="shared" ref="I665" si="414">J665+K665+L665+M665+N665+O665+P665</f>
        <v>0</v>
      </c>
      <c r="J665" s="7">
        <f t="shared" ref="J665" si="415">K665+L665+M665+N665+O665+P665+Q665</f>
        <v>0</v>
      </c>
      <c r="K665" s="10"/>
    </row>
    <row r="666" spans="1:11">
      <c r="A666" s="8">
        <v>646</v>
      </c>
      <c r="B666" s="10" t="s">
        <v>3</v>
      </c>
      <c r="C666" s="7">
        <f t="shared" si="407"/>
        <v>0</v>
      </c>
      <c r="D666" s="7">
        <f t="shared" ref="D666:F678" si="416">E666+F666+G666+H666+I666+J666+K666</f>
        <v>0</v>
      </c>
      <c r="E666" s="7">
        <f t="shared" si="416"/>
        <v>0</v>
      </c>
      <c r="F666" s="7">
        <f t="shared" si="416"/>
        <v>0</v>
      </c>
      <c r="G666" s="7">
        <f t="shared" ref="G666" si="417">H666+I666+J666+K666+L666+M666+N666</f>
        <v>0</v>
      </c>
      <c r="H666" s="7">
        <f t="shared" ref="H666" si="418">I666+J666+K666+L666+M666+N666+O666</f>
        <v>0</v>
      </c>
      <c r="I666" s="7">
        <f t="shared" ref="I666" si="419">J666+K666+L666+M666+N666+O666+P666</f>
        <v>0</v>
      </c>
      <c r="J666" s="7">
        <f t="shared" ref="J666" si="420">K666+L666+M666+N666+O666+P666+Q666</f>
        <v>0</v>
      </c>
      <c r="K666" s="10"/>
    </row>
    <row r="667" spans="1:11">
      <c r="A667" s="8">
        <v>647</v>
      </c>
      <c r="B667" s="10" t="s">
        <v>4</v>
      </c>
      <c r="C667" s="7">
        <f t="shared" si="407"/>
        <v>81851.8</v>
      </c>
      <c r="D667" s="7">
        <f>D672+D677+D682+D687+D692+D696+D701</f>
        <v>14659.8</v>
      </c>
      <c r="E667" s="7">
        <f t="shared" ref="E667:J667" si="421">E672+E677+E682+E687+E692+E696</f>
        <v>9000</v>
      </c>
      <c r="F667" s="7">
        <f t="shared" si="421"/>
        <v>9300</v>
      </c>
      <c r="G667" s="7">
        <f t="shared" si="421"/>
        <v>9800</v>
      </c>
      <c r="H667" s="7">
        <f t="shared" si="421"/>
        <v>9800</v>
      </c>
      <c r="I667" s="7">
        <f t="shared" si="421"/>
        <v>12400</v>
      </c>
      <c r="J667" s="7">
        <f t="shared" si="421"/>
        <v>16892</v>
      </c>
      <c r="K667" s="10"/>
    </row>
    <row r="668" spans="1:11">
      <c r="A668" s="8">
        <v>648</v>
      </c>
      <c r="B668" s="10" t="s">
        <v>5</v>
      </c>
      <c r="C668" s="7">
        <f t="shared" si="407"/>
        <v>0</v>
      </c>
      <c r="D668" s="7">
        <f t="shared" si="416"/>
        <v>0</v>
      </c>
      <c r="E668" s="7">
        <f t="shared" si="416"/>
        <v>0</v>
      </c>
      <c r="F668" s="7">
        <f t="shared" si="416"/>
        <v>0</v>
      </c>
      <c r="G668" s="7">
        <f t="shared" ref="G668:G688" si="422">H668+I668+J668+K668+L668+M668+N668</f>
        <v>0</v>
      </c>
      <c r="H668" s="7">
        <f t="shared" ref="H668:H688" si="423">I668+J668+K668+L668+M668+N668+O668</f>
        <v>0</v>
      </c>
      <c r="I668" s="7">
        <f t="shared" ref="I668:I688" si="424">J668+K668+L668+M668+N668+O668+P668</f>
        <v>0</v>
      </c>
      <c r="J668" s="7">
        <f t="shared" ref="J668:J688" si="425">K668+L668+M668+N668+O668+P668+Q668</f>
        <v>0</v>
      </c>
      <c r="K668" s="10"/>
    </row>
    <row r="669" spans="1:11">
      <c r="A669" s="8">
        <v>649</v>
      </c>
      <c r="B669" s="13" t="s">
        <v>230</v>
      </c>
      <c r="C669" s="7">
        <f t="shared" si="407"/>
        <v>8933.9</v>
      </c>
      <c r="D669" s="7">
        <f>D671+D672+D673</f>
        <v>1933.9</v>
      </c>
      <c r="E669" s="7">
        <f>E670+E671+E672+E673</f>
        <v>1000</v>
      </c>
      <c r="F669" s="7">
        <f>F671+F672+F673</f>
        <v>1000</v>
      </c>
      <c r="G669" s="7">
        <f>G671+G672+G673</f>
        <v>1000</v>
      </c>
      <c r="H669" s="7">
        <f>H671+H672+H673</f>
        <v>1000</v>
      </c>
      <c r="I669" s="7">
        <f>I671+I672+I673</f>
        <v>1000</v>
      </c>
      <c r="J669" s="7">
        <f>J671+J672+J673</f>
        <v>2000</v>
      </c>
      <c r="K669" s="10"/>
    </row>
    <row r="670" spans="1:11">
      <c r="A670" s="8">
        <v>650</v>
      </c>
      <c r="B670" s="13" t="s">
        <v>2</v>
      </c>
      <c r="C670" s="7">
        <f t="shared" si="407"/>
        <v>0</v>
      </c>
      <c r="D670" s="7">
        <f t="shared" ref="D670" si="426">E670+F670+G670+H670+I670+J670+K670</f>
        <v>0</v>
      </c>
      <c r="E670" s="7">
        <f t="shared" ref="E670" si="427">F670+G670+H670+I670+J670+K670+L670</f>
        <v>0</v>
      </c>
      <c r="F670" s="7">
        <f t="shared" ref="F670" si="428">G670+H670+I670+J670+K670+L670+M670</f>
        <v>0</v>
      </c>
      <c r="G670" s="7">
        <f t="shared" ref="G670" si="429">H670+I670+J670+K670+L670+M670+N670</f>
        <v>0</v>
      </c>
      <c r="H670" s="7">
        <f t="shared" ref="H670" si="430">I670+J670+K670+L670+M670+N670+O670</f>
        <v>0</v>
      </c>
      <c r="I670" s="7">
        <f t="shared" ref="I670" si="431">J670+K670+L670+M670+N670+O670+P670</f>
        <v>0</v>
      </c>
      <c r="J670" s="7">
        <f t="shared" ref="J670" si="432">K670+L670+M670+N670+O670+P670+Q670</f>
        <v>0</v>
      </c>
      <c r="K670" s="10"/>
    </row>
    <row r="671" spans="1:11">
      <c r="A671" s="8">
        <v>651</v>
      </c>
      <c r="B671" s="10" t="s">
        <v>3</v>
      </c>
      <c r="C671" s="7">
        <f t="shared" si="407"/>
        <v>0</v>
      </c>
      <c r="D671" s="7">
        <f t="shared" si="416"/>
        <v>0</v>
      </c>
      <c r="E671" s="7">
        <f t="shared" si="416"/>
        <v>0</v>
      </c>
      <c r="F671" s="7">
        <f t="shared" si="416"/>
        <v>0</v>
      </c>
      <c r="G671" s="7">
        <f t="shared" si="422"/>
        <v>0</v>
      </c>
      <c r="H671" s="7">
        <f t="shared" si="423"/>
        <v>0</v>
      </c>
      <c r="I671" s="7">
        <f t="shared" si="424"/>
        <v>0</v>
      </c>
      <c r="J671" s="7">
        <f t="shared" si="425"/>
        <v>0</v>
      </c>
      <c r="K671" s="10"/>
    </row>
    <row r="672" spans="1:11">
      <c r="A672" s="8">
        <v>652</v>
      </c>
      <c r="B672" s="10" t="s">
        <v>4</v>
      </c>
      <c r="C672" s="7">
        <f t="shared" si="407"/>
        <v>8933.9</v>
      </c>
      <c r="D672" s="7">
        <f>1500+433.9</f>
        <v>1933.9</v>
      </c>
      <c r="E672" s="7">
        <v>1000</v>
      </c>
      <c r="F672" s="7">
        <v>1000</v>
      </c>
      <c r="G672" s="7">
        <v>1000</v>
      </c>
      <c r="H672" s="7">
        <v>1000</v>
      </c>
      <c r="I672" s="7">
        <v>1000</v>
      </c>
      <c r="J672" s="7">
        <v>2000</v>
      </c>
      <c r="K672" s="10"/>
    </row>
    <row r="673" spans="1:11">
      <c r="A673" s="8">
        <v>653</v>
      </c>
      <c r="B673" s="10" t="s">
        <v>5</v>
      </c>
      <c r="C673" s="7">
        <f t="shared" si="407"/>
        <v>0</v>
      </c>
      <c r="D673" s="7">
        <f t="shared" si="416"/>
        <v>0</v>
      </c>
      <c r="E673" s="7">
        <f t="shared" si="416"/>
        <v>0</v>
      </c>
      <c r="F673" s="7">
        <f t="shared" si="416"/>
        <v>0</v>
      </c>
      <c r="G673" s="7">
        <f t="shared" si="422"/>
        <v>0</v>
      </c>
      <c r="H673" s="7">
        <f t="shared" si="423"/>
        <v>0</v>
      </c>
      <c r="I673" s="7">
        <f t="shared" si="424"/>
        <v>0</v>
      </c>
      <c r="J673" s="7">
        <f t="shared" si="425"/>
        <v>0</v>
      </c>
      <c r="K673" s="10"/>
    </row>
    <row r="674" spans="1:11" ht="25.5">
      <c r="A674" s="8">
        <v>654</v>
      </c>
      <c r="B674" s="13" t="s">
        <v>336</v>
      </c>
      <c r="C674" s="7">
        <f t="shared" si="407"/>
        <v>1000</v>
      </c>
      <c r="D674" s="7">
        <f>D676+D677+D678</f>
        <v>200</v>
      </c>
      <c r="E674" s="7">
        <v>100</v>
      </c>
      <c r="F674" s="7">
        <f>F676+F677+F678</f>
        <v>100</v>
      </c>
      <c r="G674" s="7">
        <f>G675+G676+G677+G678</f>
        <v>100</v>
      </c>
      <c r="H674" s="7">
        <f>H675+H676+H677+H678</f>
        <v>100</v>
      </c>
      <c r="I674" s="7">
        <v>200</v>
      </c>
      <c r="J674" s="7">
        <v>200</v>
      </c>
      <c r="K674" s="10"/>
    </row>
    <row r="675" spans="1:11">
      <c r="A675" s="8">
        <v>655</v>
      </c>
      <c r="B675" s="13" t="s">
        <v>2</v>
      </c>
      <c r="C675" s="7">
        <f t="shared" si="407"/>
        <v>0</v>
      </c>
      <c r="D675" s="7">
        <f t="shared" ref="D675" si="433">E675+F675+G675+H675+I675+J675+K675</f>
        <v>0</v>
      </c>
      <c r="E675" s="7">
        <f t="shared" ref="E675" si="434">F675+G675+H675+I675+J675+K675+L675</f>
        <v>0</v>
      </c>
      <c r="F675" s="7">
        <f t="shared" ref="F675" si="435">G675+H675+I675+J675+K675+L675+M675</f>
        <v>0</v>
      </c>
      <c r="G675" s="7">
        <f t="shared" ref="G675" si="436">H675+I675+J675+K675+L675+M675+N675</f>
        <v>0</v>
      </c>
      <c r="H675" s="7">
        <f t="shared" ref="H675" si="437">I675+J675+K675+L675+M675+N675+O675</f>
        <v>0</v>
      </c>
      <c r="I675" s="7">
        <f t="shared" ref="I675" si="438">J675+K675+L675+M675+N675+O675+P675</f>
        <v>0</v>
      </c>
      <c r="J675" s="7">
        <f t="shared" ref="J675" si="439">K675+L675+M675+N675+O675+P675+Q675</f>
        <v>0</v>
      </c>
      <c r="K675" s="10"/>
    </row>
    <row r="676" spans="1:11">
      <c r="A676" s="8">
        <v>656</v>
      </c>
      <c r="B676" s="10" t="s">
        <v>3</v>
      </c>
      <c r="C676" s="7">
        <f t="shared" si="407"/>
        <v>0</v>
      </c>
      <c r="D676" s="7">
        <f t="shared" si="416"/>
        <v>0</v>
      </c>
      <c r="E676" s="7">
        <f t="shared" si="416"/>
        <v>0</v>
      </c>
      <c r="F676" s="7">
        <f t="shared" si="416"/>
        <v>0</v>
      </c>
      <c r="G676" s="7">
        <f t="shared" si="422"/>
        <v>0</v>
      </c>
      <c r="H676" s="7">
        <f t="shared" si="423"/>
        <v>0</v>
      </c>
      <c r="I676" s="7">
        <f t="shared" si="424"/>
        <v>0</v>
      </c>
      <c r="J676" s="7">
        <f t="shared" si="425"/>
        <v>0</v>
      </c>
      <c r="K676" s="10"/>
    </row>
    <row r="677" spans="1:11">
      <c r="A677" s="8">
        <v>657</v>
      </c>
      <c r="B677" s="10" t="s">
        <v>4</v>
      </c>
      <c r="C677" s="7">
        <f t="shared" si="407"/>
        <v>800</v>
      </c>
      <c r="D677" s="7">
        <f>100+100</f>
        <v>200</v>
      </c>
      <c r="E677" s="7">
        <v>100</v>
      </c>
      <c r="F677" s="7">
        <v>100</v>
      </c>
      <c r="G677" s="7">
        <v>100</v>
      </c>
      <c r="H677" s="7">
        <v>100</v>
      </c>
      <c r="I677" s="7">
        <v>100</v>
      </c>
      <c r="J677" s="7">
        <v>100</v>
      </c>
      <c r="K677" s="10"/>
    </row>
    <row r="678" spans="1:11">
      <c r="A678" s="8">
        <v>658</v>
      </c>
      <c r="B678" s="10" t="s">
        <v>5</v>
      </c>
      <c r="C678" s="7">
        <f t="shared" si="407"/>
        <v>0</v>
      </c>
      <c r="D678" s="7">
        <f t="shared" si="416"/>
        <v>0</v>
      </c>
      <c r="E678" s="7">
        <f t="shared" si="416"/>
        <v>0</v>
      </c>
      <c r="F678" s="7">
        <f t="shared" si="416"/>
        <v>0</v>
      </c>
      <c r="G678" s="7">
        <f t="shared" si="422"/>
        <v>0</v>
      </c>
      <c r="H678" s="7">
        <f t="shared" si="423"/>
        <v>0</v>
      </c>
      <c r="I678" s="7">
        <f t="shared" si="424"/>
        <v>0</v>
      </c>
      <c r="J678" s="7">
        <f t="shared" si="425"/>
        <v>0</v>
      </c>
      <c r="K678" s="10"/>
    </row>
    <row r="679" spans="1:11" ht="38.25">
      <c r="A679" s="8">
        <v>659</v>
      </c>
      <c r="B679" s="47" t="s">
        <v>267</v>
      </c>
      <c r="C679" s="7">
        <f t="shared" si="407"/>
        <v>21153</v>
      </c>
      <c r="D679" s="7">
        <f>D680+D681+D682+D683</f>
        <v>3342.2999999999997</v>
      </c>
      <c r="E679" s="7">
        <f>E680+E681+E682+E683</f>
        <v>1524.4</v>
      </c>
      <c r="F679" s="7">
        <f>F681+F682+F683</f>
        <v>2400</v>
      </c>
      <c r="G679" s="7">
        <f>G681+G682+G683</f>
        <v>2400</v>
      </c>
      <c r="H679" s="7">
        <f>H681+H682+H683</f>
        <v>2500</v>
      </c>
      <c r="I679" s="7">
        <f>I680+I681+I682+I683</f>
        <v>3500</v>
      </c>
      <c r="J679" s="7">
        <f>J680+J681+J682+J683</f>
        <v>5486.3</v>
      </c>
      <c r="K679" s="10"/>
    </row>
    <row r="680" spans="1:11">
      <c r="A680" s="8">
        <v>660</v>
      </c>
      <c r="B680" s="47" t="s">
        <v>2</v>
      </c>
      <c r="C680" s="7">
        <f t="shared" si="407"/>
        <v>0</v>
      </c>
      <c r="D680" s="7">
        <f t="shared" ref="D680" si="440">E680+F680+G680+H680+I680+J680+K680</f>
        <v>0</v>
      </c>
      <c r="E680" s="7">
        <f t="shared" ref="E680" si="441">F680+G680+H680+I680+J680+K680+L680</f>
        <v>0</v>
      </c>
      <c r="F680" s="7">
        <f t="shared" ref="F680" si="442">G680+H680+I680+J680+K680+L680+M680</f>
        <v>0</v>
      </c>
      <c r="G680" s="7">
        <f t="shared" ref="G680" si="443">H680+I680+J680+K680+L680+M680+N680</f>
        <v>0</v>
      </c>
      <c r="H680" s="7">
        <f t="shared" ref="H680" si="444">I680+J680+K680+L680+M680+N680+O680</f>
        <v>0</v>
      </c>
      <c r="I680" s="7">
        <f t="shared" ref="I680" si="445">J680+K680+L680+M680+N680+O680+P680</f>
        <v>0</v>
      </c>
      <c r="J680" s="7">
        <f t="shared" ref="J680" si="446">K680+L680+M680+N680+O680+P680+Q680</f>
        <v>0</v>
      </c>
      <c r="K680" s="10"/>
    </row>
    <row r="681" spans="1:11">
      <c r="A681" s="8">
        <v>661</v>
      </c>
      <c r="B681" s="10" t="s">
        <v>3</v>
      </c>
      <c r="C681" s="7">
        <f t="shared" si="407"/>
        <v>0</v>
      </c>
      <c r="D681" s="7">
        <f t="shared" ref="D681:D746" si="447">E681+F681+G681+H681+I681+J681+K681</f>
        <v>0</v>
      </c>
      <c r="E681" s="7">
        <f t="shared" ref="E681:E746" si="448">F681+G681+H681+I681+J681+K681+L681</f>
        <v>0</v>
      </c>
      <c r="F681" s="7">
        <f t="shared" ref="F681:F746" si="449">G681+H681+I681+J681+K681+L681+M681</f>
        <v>0</v>
      </c>
      <c r="G681" s="7">
        <f t="shared" si="422"/>
        <v>0</v>
      </c>
      <c r="H681" s="7">
        <f t="shared" si="423"/>
        <v>0</v>
      </c>
      <c r="I681" s="7">
        <f t="shared" si="424"/>
        <v>0</v>
      </c>
      <c r="J681" s="7">
        <f t="shared" si="425"/>
        <v>0</v>
      </c>
      <c r="K681" s="10"/>
    </row>
    <row r="682" spans="1:11">
      <c r="A682" s="8">
        <v>662</v>
      </c>
      <c r="B682" s="10" t="s">
        <v>4</v>
      </c>
      <c r="C682" s="7">
        <f t="shared" si="407"/>
        <v>21153</v>
      </c>
      <c r="D682" s="7">
        <f>3000+949.7-100-73.5-433.9</f>
        <v>3342.2999999999997</v>
      </c>
      <c r="E682" s="7">
        <f>2400-866.5-9.1</f>
        <v>1524.4</v>
      </c>
      <c r="F682" s="7">
        <v>2400</v>
      </c>
      <c r="G682" s="7">
        <v>2400</v>
      </c>
      <c r="H682" s="7">
        <v>2500</v>
      </c>
      <c r="I682" s="7">
        <v>3500</v>
      </c>
      <c r="J682" s="7">
        <v>5486.3</v>
      </c>
      <c r="K682" s="10"/>
    </row>
    <row r="683" spans="1:11">
      <c r="A683" s="8">
        <v>663</v>
      </c>
      <c r="B683" s="10" t="s">
        <v>5</v>
      </c>
      <c r="C683" s="7">
        <f t="shared" si="407"/>
        <v>0</v>
      </c>
      <c r="D683" s="7">
        <f t="shared" si="447"/>
        <v>0</v>
      </c>
      <c r="E683" s="7">
        <f t="shared" si="448"/>
        <v>0</v>
      </c>
      <c r="F683" s="7">
        <f t="shared" si="449"/>
        <v>0</v>
      </c>
      <c r="G683" s="7">
        <f t="shared" si="422"/>
        <v>0</v>
      </c>
      <c r="H683" s="7">
        <f t="shared" si="423"/>
        <v>0</v>
      </c>
      <c r="I683" s="7">
        <f t="shared" si="424"/>
        <v>0</v>
      </c>
      <c r="J683" s="7">
        <f t="shared" si="425"/>
        <v>0</v>
      </c>
      <c r="K683" s="10"/>
    </row>
    <row r="684" spans="1:11" ht="39" customHeight="1">
      <c r="A684" s="8">
        <v>664</v>
      </c>
      <c r="B684" s="13" t="s">
        <v>268</v>
      </c>
      <c r="C684" s="7">
        <f t="shared" si="407"/>
        <v>19210</v>
      </c>
      <c r="D684" s="7">
        <f>D685+D686+D687+D688</f>
        <v>3004.3</v>
      </c>
      <c r="E684" s="7">
        <f>E685+E686+E687+E688</f>
        <v>2300</v>
      </c>
      <c r="F684" s="7">
        <f>F686+F687+F688</f>
        <v>2300</v>
      </c>
      <c r="G684" s="7">
        <f>G686+G687+G688</f>
        <v>2400</v>
      </c>
      <c r="H684" s="7">
        <f>H686+H687+H688</f>
        <v>2500</v>
      </c>
      <c r="I684" s="7">
        <f>I685+I686+I687+I688</f>
        <v>2600</v>
      </c>
      <c r="J684" s="7">
        <f>J686+J687+J688</f>
        <v>4105.7</v>
      </c>
      <c r="K684" s="10"/>
    </row>
    <row r="685" spans="1:11" ht="15" customHeight="1">
      <c r="A685" s="8">
        <v>665</v>
      </c>
      <c r="B685" s="13" t="s">
        <v>2</v>
      </c>
      <c r="C685" s="7">
        <f t="shared" si="407"/>
        <v>0</v>
      </c>
      <c r="D685" s="7">
        <f t="shared" ref="D685" si="450">E685+F685+G685+H685+I685+J685+K685</f>
        <v>0</v>
      </c>
      <c r="E685" s="7">
        <f t="shared" ref="E685" si="451">F685+G685+H685+I685+J685+K685+L685</f>
        <v>0</v>
      </c>
      <c r="F685" s="7">
        <f t="shared" ref="F685" si="452">G685+H685+I685+J685+K685+L685+M685</f>
        <v>0</v>
      </c>
      <c r="G685" s="7">
        <f t="shared" ref="G685" si="453">H685+I685+J685+K685+L685+M685+N685</f>
        <v>0</v>
      </c>
      <c r="H685" s="7">
        <f t="shared" ref="H685" si="454">I685+J685+K685+L685+M685+N685+O685</f>
        <v>0</v>
      </c>
      <c r="I685" s="7">
        <f t="shared" ref="I685" si="455">J685+K685+L685+M685+N685+O685+P685</f>
        <v>0</v>
      </c>
      <c r="J685" s="7">
        <f t="shared" ref="J685" si="456">K685+L685+M685+N685+O685+P685+Q685</f>
        <v>0</v>
      </c>
      <c r="K685" s="10"/>
    </row>
    <row r="686" spans="1:11">
      <c r="A686" s="8">
        <v>666</v>
      </c>
      <c r="B686" s="10" t="s">
        <v>3</v>
      </c>
      <c r="C686" s="7">
        <f t="shared" si="407"/>
        <v>0</v>
      </c>
      <c r="D686" s="7">
        <f t="shared" si="447"/>
        <v>0</v>
      </c>
      <c r="E686" s="7">
        <f t="shared" si="448"/>
        <v>0</v>
      </c>
      <c r="F686" s="7">
        <f t="shared" si="449"/>
        <v>0</v>
      </c>
      <c r="G686" s="7">
        <f t="shared" si="422"/>
        <v>0</v>
      </c>
      <c r="H686" s="7">
        <f t="shared" si="423"/>
        <v>0</v>
      </c>
      <c r="I686" s="7">
        <f t="shared" si="424"/>
        <v>0</v>
      </c>
      <c r="J686" s="7">
        <f t="shared" si="425"/>
        <v>0</v>
      </c>
      <c r="K686" s="10"/>
    </row>
    <row r="687" spans="1:11">
      <c r="A687" s="8">
        <v>667</v>
      </c>
      <c r="B687" s="10" t="s">
        <v>4</v>
      </c>
      <c r="C687" s="7">
        <f t="shared" si="407"/>
        <v>19210</v>
      </c>
      <c r="D687" s="7">
        <f>3000-70+645-200-315-55.7</f>
        <v>3004.3</v>
      </c>
      <c r="E687" s="7">
        <v>2300</v>
      </c>
      <c r="F687" s="7">
        <v>2300</v>
      </c>
      <c r="G687" s="7">
        <v>2400</v>
      </c>
      <c r="H687" s="7">
        <v>2500</v>
      </c>
      <c r="I687" s="7">
        <v>2600</v>
      </c>
      <c r="J687" s="7">
        <v>4105.7</v>
      </c>
      <c r="K687" s="10"/>
    </row>
    <row r="688" spans="1:11">
      <c r="A688" s="8">
        <v>668</v>
      </c>
      <c r="B688" s="10" t="s">
        <v>5</v>
      </c>
      <c r="C688" s="7">
        <f t="shared" si="407"/>
        <v>0</v>
      </c>
      <c r="D688" s="7">
        <f t="shared" si="447"/>
        <v>0</v>
      </c>
      <c r="E688" s="7">
        <f t="shared" si="448"/>
        <v>0</v>
      </c>
      <c r="F688" s="7">
        <f t="shared" si="449"/>
        <v>0</v>
      </c>
      <c r="G688" s="7">
        <f t="shared" si="422"/>
        <v>0</v>
      </c>
      <c r="H688" s="7">
        <f t="shared" si="423"/>
        <v>0</v>
      </c>
      <c r="I688" s="7">
        <f t="shared" si="424"/>
        <v>0</v>
      </c>
      <c r="J688" s="7">
        <f t="shared" si="425"/>
        <v>0</v>
      </c>
      <c r="K688" s="10"/>
    </row>
    <row r="689" spans="1:11" ht="38.25">
      <c r="A689" s="8">
        <v>669</v>
      </c>
      <c r="B689" s="13" t="s">
        <v>228</v>
      </c>
      <c r="C689" s="7">
        <f t="shared" si="407"/>
        <v>1200</v>
      </c>
      <c r="D689" s="7">
        <f t="shared" ref="D689:J689" si="457">D691+D692+D695</f>
        <v>0</v>
      </c>
      <c r="E689" s="7">
        <f t="shared" si="457"/>
        <v>200</v>
      </c>
      <c r="F689" s="7">
        <f t="shared" si="457"/>
        <v>200</v>
      </c>
      <c r="G689" s="7">
        <f t="shared" si="457"/>
        <v>200</v>
      </c>
      <c r="H689" s="7">
        <f t="shared" si="457"/>
        <v>200</v>
      </c>
      <c r="I689" s="7">
        <f t="shared" si="457"/>
        <v>200</v>
      </c>
      <c r="J689" s="7">
        <f t="shared" si="457"/>
        <v>200</v>
      </c>
      <c r="K689" s="10"/>
    </row>
    <row r="690" spans="1:11">
      <c r="A690" s="8">
        <v>670</v>
      </c>
      <c r="B690" s="13" t="s">
        <v>2</v>
      </c>
      <c r="C690" s="7">
        <f t="shared" si="407"/>
        <v>0</v>
      </c>
      <c r="D690" s="7">
        <f t="shared" ref="D690" si="458">E690+F690+G690+H690+I690+J690+K690</f>
        <v>0</v>
      </c>
      <c r="E690" s="7">
        <f t="shared" ref="E690" si="459">F690+G690+H690+I690+J690+K690+L690</f>
        <v>0</v>
      </c>
      <c r="F690" s="7">
        <f t="shared" ref="F690" si="460">G690+H690+I690+J690+K690+L690+M690</f>
        <v>0</v>
      </c>
      <c r="G690" s="7">
        <f t="shared" ref="G690" si="461">H690+I690+J690+K690+L690+M690+N690</f>
        <v>0</v>
      </c>
      <c r="H690" s="7">
        <f t="shared" ref="H690" si="462">I690+J690+K690+L690+M690+N690+O690</f>
        <v>0</v>
      </c>
      <c r="I690" s="7">
        <f t="shared" ref="I690" si="463">J690+K690+L690+M690+N690+O690+P690</f>
        <v>0</v>
      </c>
      <c r="J690" s="7">
        <f t="shared" ref="J690" si="464">K690+L690+M690+N690+O690+P690+Q690</f>
        <v>0</v>
      </c>
      <c r="K690" s="10"/>
    </row>
    <row r="691" spans="1:11">
      <c r="A691" s="8">
        <v>671</v>
      </c>
      <c r="B691" s="10" t="s">
        <v>3</v>
      </c>
      <c r="C691" s="7">
        <f t="shared" ref="C691:C695" si="465">D691+E691+F691+G691+H691+I691+J691</f>
        <v>0</v>
      </c>
      <c r="D691" s="7">
        <f t="shared" ref="D691" si="466">E691+F691+G691+H691+I691+J691+K691</f>
        <v>0</v>
      </c>
      <c r="E691" s="7">
        <f t="shared" ref="E691" si="467">F691+G691+H691+I691+J691+K691+L691</f>
        <v>0</v>
      </c>
      <c r="F691" s="7">
        <f t="shared" ref="F691" si="468">G691+H691+I691+J691+K691+L691+M691</f>
        <v>0</v>
      </c>
      <c r="G691" s="7">
        <f t="shared" ref="G691" si="469">H691+I691+J691+K691+L691+M691+N691</f>
        <v>0</v>
      </c>
      <c r="H691" s="7">
        <f t="shared" ref="H691" si="470">I691+J691+K691+L691+M691+N691+O691</f>
        <v>0</v>
      </c>
      <c r="I691" s="7">
        <f t="shared" ref="I691" si="471">J691+K691+L691+M691+N691+O691+P691</f>
        <v>0</v>
      </c>
      <c r="J691" s="7">
        <f t="shared" ref="J691" si="472">K691+L691+M691+N691+O691+P691+Q691</f>
        <v>0</v>
      </c>
      <c r="K691" s="10"/>
    </row>
    <row r="692" spans="1:11">
      <c r="A692" s="8">
        <v>672</v>
      </c>
      <c r="B692" s="10" t="s">
        <v>4</v>
      </c>
      <c r="C692" s="7">
        <f t="shared" si="465"/>
        <v>1200</v>
      </c>
      <c r="D692" s="7">
        <v>0</v>
      </c>
      <c r="E692" s="7">
        <v>200</v>
      </c>
      <c r="F692" s="7">
        <v>200</v>
      </c>
      <c r="G692" s="7">
        <v>200</v>
      </c>
      <c r="H692" s="7">
        <v>200</v>
      </c>
      <c r="I692" s="7">
        <v>200</v>
      </c>
      <c r="J692" s="7">
        <v>200</v>
      </c>
      <c r="K692" s="10"/>
    </row>
    <row r="693" spans="1:11">
      <c r="A693" s="8">
        <v>673</v>
      </c>
      <c r="B693" s="10" t="s">
        <v>23</v>
      </c>
      <c r="C693" s="7"/>
      <c r="D693" s="7"/>
      <c r="E693" s="7"/>
      <c r="F693" s="7"/>
      <c r="G693" s="7"/>
      <c r="H693" s="7"/>
      <c r="I693" s="7"/>
      <c r="J693" s="7"/>
      <c r="K693" s="10"/>
    </row>
    <row r="694" spans="1:11" ht="38.25">
      <c r="A694" s="8">
        <v>674</v>
      </c>
      <c r="B694" s="13" t="s">
        <v>300</v>
      </c>
      <c r="C694" s="7">
        <f>D694+E694+F694+G694+H694+I694+J694</f>
        <v>29969.9</v>
      </c>
      <c r="D694" s="7">
        <f>D695+D696+D697+D698</f>
        <v>5594.2999999999993</v>
      </c>
      <c r="E694" s="7">
        <f>E695+E696+E697+E698</f>
        <v>3875.6</v>
      </c>
      <c r="F694" s="7">
        <f>F695+F696+F697+F698</f>
        <v>3300</v>
      </c>
      <c r="G694" s="7">
        <f>G695+G696+G697+G698</f>
        <v>3700</v>
      </c>
      <c r="H694" s="7">
        <v>3500</v>
      </c>
      <c r="I694" s="7">
        <f>I695+I696+I697+I698</f>
        <v>5000</v>
      </c>
      <c r="J694" s="7">
        <f>J695+J696+J697+J698</f>
        <v>5000</v>
      </c>
      <c r="K694" s="10"/>
    </row>
    <row r="695" spans="1:11">
      <c r="A695" s="8">
        <v>675</v>
      </c>
      <c r="B695" s="10" t="s">
        <v>2</v>
      </c>
      <c r="C695" s="7">
        <f t="shared" si="465"/>
        <v>0</v>
      </c>
      <c r="D695" s="7">
        <f t="shared" ref="D695" si="473">E695+F695+G695+H695+I695+J695+K695</f>
        <v>0</v>
      </c>
      <c r="E695" s="7">
        <f t="shared" ref="E695" si="474">F695+G695+H695+I695+J695+K695+L695</f>
        <v>0</v>
      </c>
      <c r="F695" s="7">
        <f t="shared" ref="F695" si="475">G695+H695+I695+J695+K695+L695+M695</f>
        <v>0</v>
      </c>
      <c r="G695" s="7">
        <f t="shared" ref="G695" si="476">H695+I695+J695+K695+L695+M695+N695</f>
        <v>0</v>
      </c>
      <c r="H695" s="7">
        <f t="shared" ref="H695" si="477">I695+J695+K695+L695+M695+N695+O695</f>
        <v>0</v>
      </c>
      <c r="I695" s="7">
        <f t="shared" ref="I695" si="478">J695+K695+L695+M695+N695+O695+P695</f>
        <v>0</v>
      </c>
      <c r="J695" s="7">
        <f t="shared" ref="J695" si="479">K695+L695+M695+N695+O695+P695+Q695</f>
        <v>0</v>
      </c>
      <c r="K695" s="10"/>
    </row>
    <row r="696" spans="1:11">
      <c r="A696" s="8">
        <v>676</v>
      </c>
      <c r="B696" s="10" t="s">
        <v>227</v>
      </c>
      <c r="C696" s="7">
        <f>D696+E696+F696+G696+H696+I696+J696</f>
        <v>29969.9</v>
      </c>
      <c r="D696" s="7">
        <f>4000+531.7+73.5+933.4+55.7</f>
        <v>5594.2999999999993</v>
      </c>
      <c r="E696" s="7">
        <f>3000+866.5+9.1</f>
        <v>3875.6</v>
      </c>
      <c r="F696" s="7">
        <v>3300</v>
      </c>
      <c r="G696" s="7">
        <v>3700</v>
      </c>
      <c r="H696" s="7">
        <v>3500</v>
      </c>
      <c r="I696" s="7">
        <v>5000</v>
      </c>
      <c r="J696" s="7">
        <v>5000</v>
      </c>
      <c r="K696" s="10"/>
    </row>
    <row r="697" spans="1:11">
      <c r="A697" s="8">
        <v>677</v>
      </c>
      <c r="B697" s="10" t="s">
        <v>29</v>
      </c>
      <c r="C697" s="7">
        <v>0</v>
      </c>
      <c r="D697" s="7">
        <v>0</v>
      </c>
      <c r="E697" s="7">
        <v>0</v>
      </c>
      <c r="F697" s="7">
        <v>0</v>
      </c>
      <c r="G697" s="7">
        <v>0</v>
      </c>
      <c r="H697" s="7">
        <v>0</v>
      </c>
      <c r="I697" s="7">
        <v>0</v>
      </c>
      <c r="J697" s="7">
        <v>0</v>
      </c>
      <c r="K697" s="10"/>
    </row>
    <row r="698" spans="1:11">
      <c r="A698" s="8">
        <v>678</v>
      </c>
      <c r="B698" s="10" t="s">
        <v>190</v>
      </c>
      <c r="C698" s="7">
        <v>0</v>
      </c>
      <c r="D698" s="7">
        <v>0</v>
      </c>
      <c r="E698" s="7">
        <v>0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10"/>
    </row>
    <row r="699" spans="1:11" ht="38.25">
      <c r="A699" s="8">
        <v>679</v>
      </c>
      <c r="B699" s="59" t="s">
        <v>318</v>
      </c>
      <c r="C699" s="55">
        <f>D699+E699+F699+G699+H699+I699+J699</f>
        <v>585</v>
      </c>
      <c r="D699" s="55">
        <f>D700+D701+D702+D703</f>
        <v>585</v>
      </c>
      <c r="E699" s="55">
        <v>0</v>
      </c>
      <c r="F699" s="55">
        <v>0</v>
      </c>
      <c r="G699" s="55">
        <v>0</v>
      </c>
      <c r="H699" s="55">
        <v>0</v>
      </c>
      <c r="I699" s="55">
        <v>0</v>
      </c>
      <c r="J699" s="55">
        <v>0</v>
      </c>
      <c r="K699" s="54"/>
    </row>
    <row r="700" spans="1:11">
      <c r="A700" s="8">
        <v>680</v>
      </c>
      <c r="B700" s="10" t="s">
        <v>2</v>
      </c>
      <c r="C700" s="7">
        <v>0</v>
      </c>
      <c r="D700" s="7">
        <v>0</v>
      </c>
      <c r="E700" s="7">
        <v>0</v>
      </c>
      <c r="F700" s="7">
        <v>0</v>
      </c>
      <c r="G700" s="7">
        <v>0</v>
      </c>
      <c r="H700" s="7">
        <v>0</v>
      </c>
      <c r="I700" s="7">
        <v>0</v>
      </c>
      <c r="J700" s="7">
        <v>0</v>
      </c>
      <c r="K700" s="10"/>
    </row>
    <row r="701" spans="1:11">
      <c r="A701" s="8">
        <v>681</v>
      </c>
      <c r="B701" s="10" t="s">
        <v>227</v>
      </c>
      <c r="C701" s="7">
        <f>D701+E701+F701+G701+H701+I701+J701</f>
        <v>585</v>
      </c>
      <c r="D701" s="7">
        <f>70+200+315</f>
        <v>585</v>
      </c>
      <c r="E701" s="7">
        <v>0</v>
      </c>
      <c r="F701" s="7">
        <v>0</v>
      </c>
      <c r="G701" s="7">
        <v>0</v>
      </c>
      <c r="H701" s="7">
        <v>0</v>
      </c>
      <c r="I701" s="7">
        <v>0</v>
      </c>
      <c r="J701" s="7">
        <v>0</v>
      </c>
      <c r="K701" s="10"/>
    </row>
    <row r="702" spans="1:11">
      <c r="A702" s="8">
        <v>682</v>
      </c>
      <c r="B702" s="10" t="s">
        <v>29</v>
      </c>
      <c r="C702" s="7">
        <v>0</v>
      </c>
      <c r="D702" s="7">
        <v>0</v>
      </c>
      <c r="E702" s="7">
        <v>0</v>
      </c>
      <c r="F702" s="7">
        <v>0</v>
      </c>
      <c r="G702" s="7">
        <v>0</v>
      </c>
      <c r="H702" s="7">
        <v>0</v>
      </c>
      <c r="I702" s="7">
        <v>0</v>
      </c>
      <c r="J702" s="7">
        <v>0</v>
      </c>
      <c r="K702" s="10"/>
    </row>
    <row r="703" spans="1:11">
      <c r="A703" s="8">
        <v>683</v>
      </c>
      <c r="B703" s="10" t="s">
        <v>190</v>
      </c>
      <c r="C703" s="7">
        <v>0</v>
      </c>
      <c r="D703" s="7">
        <v>0</v>
      </c>
      <c r="E703" s="7">
        <v>0</v>
      </c>
      <c r="F703" s="7">
        <v>0</v>
      </c>
      <c r="G703" s="7">
        <v>0</v>
      </c>
      <c r="H703" s="7">
        <v>0</v>
      </c>
      <c r="I703" s="7">
        <v>0</v>
      </c>
      <c r="J703" s="7">
        <v>0</v>
      </c>
      <c r="K703" s="10"/>
    </row>
    <row r="704" spans="1:11" ht="27">
      <c r="A704" s="8">
        <v>684</v>
      </c>
      <c r="B704" s="12" t="s">
        <v>39</v>
      </c>
      <c r="C704" s="9">
        <f t="shared" si="407"/>
        <v>23331.399999999998</v>
      </c>
      <c r="D704" s="9">
        <f>D706+D707+D708</f>
        <v>1432</v>
      </c>
      <c r="E704" s="9">
        <f>E706+E707+E708</f>
        <v>3790</v>
      </c>
      <c r="F704" s="9">
        <f>F706+F707+F708</f>
        <v>2829.5</v>
      </c>
      <c r="G704" s="9">
        <f t="shared" ref="G704:J704" si="480">G706+G707+G708</f>
        <v>4612</v>
      </c>
      <c r="H704" s="9">
        <f t="shared" si="480"/>
        <v>3348.7</v>
      </c>
      <c r="I704" s="9">
        <f t="shared" si="480"/>
        <v>3438.6</v>
      </c>
      <c r="J704" s="9">
        <f t="shared" si="480"/>
        <v>3880.6</v>
      </c>
      <c r="K704" s="10">
        <v>62.63</v>
      </c>
    </row>
    <row r="705" spans="1:11">
      <c r="A705" s="8">
        <v>685</v>
      </c>
      <c r="B705" s="12" t="s">
        <v>2</v>
      </c>
      <c r="C705" s="7">
        <f t="shared" si="407"/>
        <v>0</v>
      </c>
      <c r="D705" s="7">
        <f t="shared" ref="D705" si="481">E705+F705+G705+H705+I705+J705+K705</f>
        <v>0</v>
      </c>
      <c r="E705" s="7">
        <f t="shared" ref="E705" si="482">F705+G705+H705+I705+J705+K705+L705</f>
        <v>0</v>
      </c>
      <c r="F705" s="7">
        <f t="shared" ref="F705" si="483">G705+H705+I705+J705+K705+L705+M705</f>
        <v>0</v>
      </c>
      <c r="G705" s="7">
        <f t="shared" ref="G705" si="484">H705+I705+J705+K705+L705+M705+N705</f>
        <v>0</v>
      </c>
      <c r="H705" s="7">
        <f t="shared" ref="H705" si="485">I705+J705+K705+L705+M705+N705+O705</f>
        <v>0</v>
      </c>
      <c r="I705" s="7">
        <f t="shared" ref="I705" si="486">J705+K705+L705+M705+N705+O705+P705</f>
        <v>0</v>
      </c>
      <c r="J705" s="7">
        <f t="shared" ref="J705" si="487">K705+L705+M705+N705+O705+P705+Q705</f>
        <v>0</v>
      </c>
      <c r="K705" s="10"/>
    </row>
    <row r="706" spans="1:11">
      <c r="A706" s="8">
        <v>686</v>
      </c>
      <c r="B706" s="10" t="s">
        <v>3</v>
      </c>
      <c r="C706" s="7">
        <f t="shared" si="407"/>
        <v>0</v>
      </c>
      <c r="D706" s="7">
        <f t="shared" si="447"/>
        <v>0</v>
      </c>
      <c r="E706" s="7">
        <f t="shared" si="448"/>
        <v>0</v>
      </c>
      <c r="F706" s="7">
        <f t="shared" si="449"/>
        <v>0</v>
      </c>
      <c r="G706" s="7">
        <f t="shared" ref="G706" si="488">H706+I706+J706+K706+L706+M706+N706</f>
        <v>0</v>
      </c>
      <c r="H706" s="7">
        <f t="shared" ref="H706" si="489">I706+J706+K706+L706+M706+N706+O706</f>
        <v>0</v>
      </c>
      <c r="I706" s="7">
        <f t="shared" ref="I706" si="490">J706+K706+L706+M706+N706+O706+P706</f>
        <v>0</v>
      </c>
      <c r="J706" s="7">
        <f t="shared" ref="J706" si="491">K706+L706+M706+N706+O706+P706+Q706</f>
        <v>0</v>
      </c>
      <c r="K706" s="10"/>
    </row>
    <row r="707" spans="1:11">
      <c r="A707" s="8">
        <v>687</v>
      </c>
      <c r="B707" s="10" t="s">
        <v>4</v>
      </c>
      <c r="C707" s="7">
        <f t="shared" si="407"/>
        <v>23331.399999999998</v>
      </c>
      <c r="D707" s="7">
        <f>D712+D717+D722+D727+D732+D737+D742+D747</f>
        <v>1432</v>
      </c>
      <c r="E707" s="7">
        <f>E712+E717+E722+E727+E732+E737+E742+E747</f>
        <v>3790</v>
      </c>
      <c r="F707" s="7">
        <f>F712+F717+F722+F727+F732+F737+F742+F747</f>
        <v>2829.5</v>
      </c>
      <c r="G707" s="7">
        <f>G712+G717+G722+G727+G732+G737+G742+G747</f>
        <v>4612</v>
      </c>
      <c r="H707" s="7">
        <f t="shared" ref="H707:J707" si="492">H712+H717+H722+H727+H732+H737+H742+H748</f>
        <v>3348.7</v>
      </c>
      <c r="I707" s="7">
        <f t="shared" si="492"/>
        <v>3438.6</v>
      </c>
      <c r="J707" s="7">
        <f t="shared" si="492"/>
        <v>3880.6</v>
      </c>
      <c r="K707" s="10"/>
    </row>
    <row r="708" spans="1:11">
      <c r="A708" s="8">
        <v>688</v>
      </c>
      <c r="B708" s="10" t="s">
        <v>5</v>
      </c>
      <c r="C708" s="7">
        <f t="shared" si="407"/>
        <v>0</v>
      </c>
      <c r="D708" s="7">
        <f t="shared" si="447"/>
        <v>0</v>
      </c>
      <c r="E708" s="7">
        <f t="shared" si="448"/>
        <v>0</v>
      </c>
      <c r="F708" s="7">
        <f t="shared" si="449"/>
        <v>0</v>
      </c>
      <c r="G708" s="7">
        <f t="shared" ref="G708:G746" si="493">H708+I708+J708+K708+L708+M708+N708</f>
        <v>0</v>
      </c>
      <c r="H708" s="7">
        <f t="shared" ref="H708:H748" si="494">I708+J708+K708+L708+M708+N708+O708</f>
        <v>0</v>
      </c>
      <c r="I708" s="7">
        <f t="shared" ref="I708:I748" si="495">J708+K708+L708+M708+N708+O708+P708</f>
        <v>0</v>
      </c>
      <c r="J708" s="7">
        <f t="shared" ref="J708:J748" si="496">K708+L708+M708+N708+O708+P708+Q708</f>
        <v>0</v>
      </c>
      <c r="K708" s="10"/>
    </row>
    <row r="709" spans="1:11" ht="51">
      <c r="A709" s="8">
        <v>689</v>
      </c>
      <c r="B709" s="13" t="s">
        <v>40</v>
      </c>
      <c r="C709" s="7">
        <f t="shared" si="407"/>
        <v>0</v>
      </c>
      <c r="D709" s="7">
        <f t="shared" si="447"/>
        <v>0</v>
      </c>
      <c r="E709" s="7">
        <f t="shared" si="448"/>
        <v>0</v>
      </c>
      <c r="F709" s="7">
        <f t="shared" si="449"/>
        <v>0</v>
      </c>
      <c r="G709" s="7">
        <f t="shared" si="493"/>
        <v>0</v>
      </c>
      <c r="H709" s="7">
        <f t="shared" si="494"/>
        <v>0</v>
      </c>
      <c r="I709" s="7">
        <f t="shared" si="495"/>
        <v>0</v>
      </c>
      <c r="J709" s="7">
        <f t="shared" si="496"/>
        <v>0</v>
      </c>
      <c r="K709" s="10"/>
    </row>
    <row r="710" spans="1:11">
      <c r="A710" s="8">
        <v>690</v>
      </c>
      <c r="B710" s="13" t="s">
        <v>2</v>
      </c>
      <c r="C710" s="7">
        <f t="shared" si="407"/>
        <v>0</v>
      </c>
      <c r="D710" s="7">
        <f t="shared" si="447"/>
        <v>0</v>
      </c>
      <c r="E710" s="7">
        <f t="shared" si="448"/>
        <v>0</v>
      </c>
      <c r="F710" s="7">
        <f t="shared" si="449"/>
        <v>0</v>
      </c>
      <c r="G710" s="7">
        <f t="shared" si="493"/>
        <v>0</v>
      </c>
      <c r="H710" s="7">
        <f t="shared" si="494"/>
        <v>0</v>
      </c>
      <c r="I710" s="7">
        <f t="shared" si="495"/>
        <v>0</v>
      </c>
      <c r="J710" s="7">
        <f t="shared" si="496"/>
        <v>0</v>
      </c>
      <c r="K710" s="10"/>
    </row>
    <row r="711" spans="1:11">
      <c r="A711" s="8">
        <v>691</v>
      </c>
      <c r="B711" s="10" t="s">
        <v>3</v>
      </c>
      <c r="C711" s="7">
        <f t="shared" si="407"/>
        <v>0</v>
      </c>
      <c r="D711" s="7">
        <f t="shared" si="447"/>
        <v>0</v>
      </c>
      <c r="E711" s="7">
        <f t="shared" si="448"/>
        <v>0</v>
      </c>
      <c r="F711" s="7">
        <f t="shared" si="449"/>
        <v>0</v>
      </c>
      <c r="G711" s="7">
        <f t="shared" si="493"/>
        <v>0</v>
      </c>
      <c r="H711" s="7">
        <f t="shared" si="494"/>
        <v>0</v>
      </c>
      <c r="I711" s="7">
        <f t="shared" si="495"/>
        <v>0</v>
      </c>
      <c r="J711" s="7">
        <f t="shared" si="496"/>
        <v>0</v>
      </c>
      <c r="K711" s="10"/>
    </row>
    <row r="712" spans="1:11">
      <c r="A712" s="8">
        <v>692</v>
      </c>
      <c r="B712" s="10" t="s">
        <v>4</v>
      </c>
      <c r="C712" s="7">
        <f t="shared" si="407"/>
        <v>0</v>
      </c>
      <c r="D712" s="7">
        <f t="shared" si="447"/>
        <v>0</v>
      </c>
      <c r="E712" s="7">
        <f t="shared" si="448"/>
        <v>0</v>
      </c>
      <c r="F712" s="7">
        <f t="shared" si="449"/>
        <v>0</v>
      </c>
      <c r="G712" s="7">
        <f t="shared" si="493"/>
        <v>0</v>
      </c>
      <c r="H712" s="7">
        <f t="shared" si="494"/>
        <v>0</v>
      </c>
      <c r="I712" s="7">
        <f t="shared" si="495"/>
        <v>0</v>
      </c>
      <c r="J712" s="7">
        <f t="shared" si="496"/>
        <v>0</v>
      </c>
      <c r="K712" s="10"/>
    </row>
    <row r="713" spans="1:11">
      <c r="A713" s="8">
        <v>693</v>
      </c>
      <c r="B713" s="10" t="s">
        <v>5</v>
      </c>
      <c r="C713" s="7">
        <f t="shared" si="407"/>
        <v>0</v>
      </c>
      <c r="D713" s="7">
        <f t="shared" si="447"/>
        <v>0</v>
      </c>
      <c r="E713" s="7">
        <f t="shared" si="448"/>
        <v>0</v>
      </c>
      <c r="F713" s="7">
        <f t="shared" si="449"/>
        <v>0</v>
      </c>
      <c r="G713" s="7">
        <f t="shared" si="493"/>
        <v>0</v>
      </c>
      <c r="H713" s="7">
        <f t="shared" si="494"/>
        <v>0</v>
      </c>
      <c r="I713" s="7">
        <f t="shared" si="495"/>
        <v>0</v>
      </c>
      <c r="J713" s="7">
        <f t="shared" si="496"/>
        <v>0</v>
      </c>
      <c r="K713" s="10"/>
    </row>
    <row r="714" spans="1:11" ht="51">
      <c r="A714" s="8">
        <v>694</v>
      </c>
      <c r="B714" s="13" t="s">
        <v>248</v>
      </c>
      <c r="C714" s="7">
        <f t="shared" si="407"/>
        <v>13179.7</v>
      </c>
      <c r="D714" s="7">
        <f>D715+D716+D717+D718</f>
        <v>1179.7</v>
      </c>
      <c r="E714" s="7">
        <f t="shared" ref="E714:J714" si="497">E716+E717+E718</f>
        <v>2000</v>
      </c>
      <c r="F714" s="7">
        <f t="shared" si="497"/>
        <v>2000</v>
      </c>
      <c r="G714" s="7">
        <f t="shared" si="497"/>
        <v>2000</v>
      </c>
      <c r="H714" s="7">
        <f t="shared" si="497"/>
        <v>2000</v>
      </c>
      <c r="I714" s="7">
        <f t="shared" si="497"/>
        <v>2000</v>
      </c>
      <c r="J714" s="7">
        <f t="shared" si="497"/>
        <v>2000</v>
      </c>
      <c r="K714" s="10"/>
    </row>
    <row r="715" spans="1:11">
      <c r="A715" s="8">
        <v>695</v>
      </c>
      <c r="B715" s="13" t="s">
        <v>2</v>
      </c>
      <c r="C715" s="7">
        <f t="shared" si="407"/>
        <v>0</v>
      </c>
      <c r="D715" s="7">
        <f t="shared" ref="D715" si="498">E715+F715+G715+H715+I715+J715+K715</f>
        <v>0</v>
      </c>
      <c r="E715" s="7">
        <f t="shared" ref="E715" si="499">F715+G715+H715+I715+J715+K715+L715</f>
        <v>0</v>
      </c>
      <c r="F715" s="7">
        <f t="shared" ref="F715" si="500">G715+H715+I715+J715+K715+L715+M715</f>
        <v>0</v>
      </c>
      <c r="G715" s="7">
        <f t="shared" ref="G715" si="501">H715+I715+J715+K715+L715+M715+N715</f>
        <v>0</v>
      </c>
      <c r="H715" s="7">
        <f t="shared" ref="H715" si="502">I715+J715+K715+L715+M715+N715+O715</f>
        <v>0</v>
      </c>
      <c r="I715" s="7">
        <f t="shared" ref="I715" si="503">J715+K715+L715+M715+N715+O715+P715</f>
        <v>0</v>
      </c>
      <c r="J715" s="7">
        <f t="shared" ref="J715" si="504">K715+L715+M715+N715+O715+P715+Q715</f>
        <v>0</v>
      </c>
      <c r="K715" s="10"/>
    </row>
    <row r="716" spans="1:11">
      <c r="A716" s="8">
        <v>696</v>
      </c>
      <c r="B716" s="10" t="s">
        <v>3</v>
      </c>
      <c r="C716" s="7">
        <f t="shared" si="407"/>
        <v>0</v>
      </c>
      <c r="D716" s="7">
        <f t="shared" si="447"/>
        <v>0</v>
      </c>
      <c r="E716" s="7">
        <f t="shared" si="448"/>
        <v>0</v>
      </c>
      <c r="F716" s="7">
        <f t="shared" si="449"/>
        <v>0</v>
      </c>
      <c r="G716" s="7">
        <f t="shared" si="493"/>
        <v>0</v>
      </c>
      <c r="H716" s="7">
        <f t="shared" si="494"/>
        <v>0</v>
      </c>
      <c r="I716" s="7">
        <f t="shared" si="495"/>
        <v>0</v>
      </c>
      <c r="J716" s="7">
        <f t="shared" si="496"/>
        <v>0</v>
      </c>
      <c r="K716" s="10"/>
    </row>
    <row r="717" spans="1:11">
      <c r="A717" s="8">
        <v>697</v>
      </c>
      <c r="B717" s="10" t="s">
        <v>4</v>
      </c>
      <c r="C717" s="7">
        <f t="shared" si="407"/>
        <v>13179.7</v>
      </c>
      <c r="D717" s="7">
        <f>1000-20.3+200</f>
        <v>1179.7</v>
      </c>
      <c r="E717" s="7">
        <v>2000</v>
      </c>
      <c r="F717" s="7">
        <v>2000</v>
      </c>
      <c r="G717" s="7">
        <v>2000</v>
      </c>
      <c r="H717" s="7">
        <v>2000</v>
      </c>
      <c r="I717" s="7">
        <v>2000</v>
      </c>
      <c r="J717" s="7">
        <v>2000</v>
      </c>
      <c r="K717" s="10"/>
    </row>
    <row r="718" spans="1:11">
      <c r="A718" s="8">
        <v>698</v>
      </c>
      <c r="B718" s="10" t="s">
        <v>5</v>
      </c>
      <c r="C718" s="7">
        <f t="shared" si="407"/>
        <v>0</v>
      </c>
      <c r="D718" s="7">
        <f t="shared" si="447"/>
        <v>0</v>
      </c>
      <c r="E718" s="7">
        <f t="shared" si="448"/>
        <v>0</v>
      </c>
      <c r="F718" s="7">
        <f t="shared" si="449"/>
        <v>0</v>
      </c>
      <c r="G718" s="7">
        <f t="shared" si="493"/>
        <v>0</v>
      </c>
      <c r="H718" s="7">
        <f t="shared" si="494"/>
        <v>0</v>
      </c>
      <c r="I718" s="7">
        <f t="shared" si="495"/>
        <v>0</v>
      </c>
      <c r="J718" s="7">
        <f t="shared" si="496"/>
        <v>0</v>
      </c>
      <c r="K718" s="10"/>
    </row>
    <row r="719" spans="1:11" ht="25.5">
      <c r="A719" s="8">
        <v>699</v>
      </c>
      <c r="B719" s="13" t="s">
        <v>41</v>
      </c>
      <c r="C719" s="7">
        <f t="shared" si="407"/>
        <v>0</v>
      </c>
      <c r="D719" s="7">
        <f t="shared" si="447"/>
        <v>0</v>
      </c>
      <c r="E719" s="7">
        <f t="shared" si="448"/>
        <v>0</v>
      </c>
      <c r="F719" s="7">
        <f t="shared" si="449"/>
        <v>0</v>
      </c>
      <c r="G719" s="7">
        <f t="shared" si="493"/>
        <v>0</v>
      </c>
      <c r="H719" s="7">
        <f t="shared" si="494"/>
        <v>0</v>
      </c>
      <c r="I719" s="7">
        <f t="shared" si="495"/>
        <v>0</v>
      </c>
      <c r="J719" s="7">
        <f t="shared" si="496"/>
        <v>0</v>
      </c>
      <c r="K719" s="10"/>
    </row>
    <row r="720" spans="1:11">
      <c r="A720" s="8">
        <v>700</v>
      </c>
      <c r="B720" s="13" t="s">
        <v>2</v>
      </c>
      <c r="C720" s="7">
        <f t="shared" si="407"/>
        <v>0</v>
      </c>
      <c r="D720" s="7">
        <f t="shared" si="447"/>
        <v>0</v>
      </c>
      <c r="E720" s="7">
        <f t="shared" si="448"/>
        <v>0</v>
      </c>
      <c r="F720" s="7">
        <f t="shared" si="449"/>
        <v>0</v>
      </c>
      <c r="G720" s="7">
        <f t="shared" si="493"/>
        <v>0</v>
      </c>
      <c r="H720" s="7">
        <f t="shared" si="494"/>
        <v>0</v>
      </c>
      <c r="I720" s="7">
        <f t="shared" si="495"/>
        <v>0</v>
      </c>
      <c r="J720" s="7">
        <f t="shared" si="496"/>
        <v>0</v>
      </c>
      <c r="K720" s="10"/>
    </row>
    <row r="721" spans="1:11">
      <c r="A721" s="8">
        <v>701</v>
      </c>
      <c r="B721" s="10" t="s">
        <v>3</v>
      </c>
      <c r="C721" s="7">
        <f t="shared" si="407"/>
        <v>0</v>
      </c>
      <c r="D721" s="7">
        <f t="shared" si="447"/>
        <v>0</v>
      </c>
      <c r="E721" s="7">
        <f t="shared" si="448"/>
        <v>0</v>
      </c>
      <c r="F721" s="7">
        <f t="shared" si="449"/>
        <v>0</v>
      </c>
      <c r="G721" s="7">
        <f t="shared" si="493"/>
        <v>0</v>
      </c>
      <c r="H721" s="7">
        <f t="shared" si="494"/>
        <v>0</v>
      </c>
      <c r="I721" s="7">
        <f t="shared" si="495"/>
        <v>0</v>
      </c>
      <c r="J721" s="7">
        <f t="shared" si="496"/>
        <v>0</v>
      </c>
      <c r="K721" s="10"/>
    </row>
    <row r="722" spans="1:11">
      <c r="A722" s="8">
        <v>702</v>
      </c>
      <c r="B722" s="10" t="s">
        <v>4</v>
      </c>
      <c r="C722" s="7">
        <f t="shared" si="407"/>
        <v>0</v>
      </c>
      <c r="D722" s="7">
        <f t="shared" si="447"/>
        <v>0</v>
      </c>
      <c r="E722" s="7">
        <f t="shared" si="448"/>
        <v>0</v>
      </c>
      <c r="F722" s="7">
        <f t="shared" si="449"/>
        <v>0</v>
      </c>
      <c r="G722" s="7">
        <f t="shared" si="493"/>
        <v>0</v>
      </c>
      <c r="H722" s="7">
        <f t="shared" si="494"/>
        <v>0</v>
      </c>
      <c r="I722" s="7">
        <f t="shared" si="495"/>
        <v>0</v>
      </c>
      <c r="J722" s="7">
        <f t="shared" si="496"/>
        <v>0</v>
      </c>
      <c r="K722" s="10"/>
    </row>
    <row r="723" spans="1:11">
      <c r="A723" s="8">
        <v>703</v>
      </c>
      <c r="B723" s="10" t="s">
        <v>5</v>
      </c>
      <c r="C723" s="7">
        <f t="shared" si="407"/>
        <v>0</v>
      </c>
      <c r="D723" s="7">
        <f t="shared" si="447"/>
        <v>0</v>
      </c>
      <c r="E723" s="7">
        <f t="shared" si="448"/>
        <v>0</v>
      </c>
      <c r="F723" s="7">
        <f t="shared" si="449"/>
        <v>0</v>
      </c>
      <c r="G723" s="7">
        <f t="shared" si="493"/>
        <v>0</v>
      </c>
      <c r="H723" s="7">
        <f t="shared" si="494"/>
        <v>0</v>
      </c>
      <c r="I723" s="7">
        <f t="shared" si="495"/>
        <v>0</v>
      </c>
      <c r="J723" s="7">
        <f t="shared" si="496"/>
        <v>0</v>
      </c>
      <c r="K723" s="10"/>
    </row>
    <row r="724" spans="1:11" ht="52.5" customHeight="1">
      <c r="A724" s="8">
        <v>704</v>
      </c>
      <c r="B724" s="13" t="s">
        <v>249</v>
      </c>
      <c r="C724" s="7">
        <f t="shared" si="407"/>
        <v>0</v>
      </c>
      <c r="D724" s="7">
        <f>D726+D727+D728</f>
        <v>0</v>
      </c>
      <c r="E724" s="7">
        <f t="shared" si="448"/>
        <v>0</v>
      </c>
      <c r="F724" s="7">
        <f t="shared" si="449"/>
        <v>0</v>
      </c>
      <c r="G724" s="7">
        <f t="shared" si="493"/>
        <v>0</v>
      </c>
      <c r="H724" s="7">
        <f t="shared" si="494"/>
        <v>0</v>
      </c>
      <c r="I724" s="7">
        <f t="shared" si="495"/>
        <v>0</v>
      </c>
      <c r="J724" s="7">
        <f t="shared" si="496"/>
        <v>0</v>
      </c>
      <c r="K724" s="10"/>
    </row>
    <row r="725" spans="1:11" ht="14.25" customHeight="1">
      <c r="A725" s="8">
        <v>705</v>
      </c>
      <c r="B725" s="13" t="s">
        <v>2</v>
      </c>
      <c r="C725" s="7">
        <f t="shared" si="407"/>
        <v>0</v>
      </c>
      <c r="D725" s="7">
        <f t="shared" ref="D725" si="505">E725+F725+G725+H725+I725+J725+K725</f>
        <v>0</v>
      </c>
      <c r="E725" s="7">
        <f t="shared" si="448"/>
        <v>0</v>
      </c>
      <c r="F725" s="7">
        <f t="shared" si="449"/>
        <v>0</v>
      </c>
      <c r="G725" s="7">
        <f t="shared" si="493"/>
        <v>0</v>
      </c>
      <c r="H725" s="7">
        <f t="shared" si="494"/>
        <v>0</v>
      </c>
      <c r="I725" s="7">
        <f t="shared" si="495"/>
        <v>0</v>
      </c>
      <c r="J725" s="7">
        <f t="shared" si="496"/>
        <v>0</v>
      </c>
      <c r="K725" s="10"/>
    </row>
    <row r="726" spans="1:11" hidden="1">
      <c r="A726" s="8">
        <v>706</v>
      </c>
      <c r="B726" s="10" t="s">
        <v>3</v>
      </c>
      <c r="C726" s="7">
        <f t="shared" si="407"/>
        <v>0</v>
      </c>
      <c r="D726" s="7">
        <f t="shared" si="447"/>
        <v>0</v>
      </c>
      <c r="E726" s="7">
        <f t="shared" si="448"/>
        <v>0</v>
      </c>
      <c r="F726" s="7">
        <f t="shared" si="449"/>
        <v>0</v>
      </c>
      <c r="G726" s="7">
        <f t="shared" si="493"/>
        <v>0</v>
      </c>
      <c r="H726" s="7">
        <f t="shared" si="494"/>
        <v>0</v>
      </c>
      <c r="I726" s="7">
        <f t="shared" si="495"/>
        <v>0</v>
      </c>
      <c r="J726" s="7">
        <f t="shared" si="496"/>
        <v>0</v>
      </c>
      <c r="K726" s="10"/>
    </row>
    <row r="727" spans="1:11" hidden="1">
      <c r="A727" s="8">
        <v>707</v>
      </c>
      <c r="B727" s="10" t="s">
        <v>4</v>
      </c>
      <c r="C727" s="7">
        <f t="shared" si="407"/>
        <v>0</v>
      </c>
      <c r="D727" s="7">
        <v>0</v>
      </c>
      <c r="E727" s="7">
        <f t="shared" si="448"/>
        <v>0</v>
      </c>
      <c r="F727" s="7">
        <f t="shared" si="449"/>
        <v>0</v>
      </c>
      <c r="G727" s="7">
        <f t="shared" si="493"/>
        <v>0</v>
      </c>
      <c r="H727" s="7">
        <f t="shared" si="494"/>
        <v>0</v>
      </c>
      <c r="I727" s="7">
        <f t="shared" si="495"/>
        <v>0</v>
      </c>
      <c r="J727" s="7">
        <f t="shared" si="496"/>
        <v>0</v>
      </c>
      <c r="K727" s="10"/>
    </row>
    <row r="728" spans="1:11">
      <c r="A728" s="8">
        <v>708</v>
      </c>
      <c r="B728" s="10" t="s">
        <v>5</v>
      </c>
      <c r="C728" s="7">
        <f t="shared" si="407"/>
        <v>0</v>
      </c>
      <c r="D728" s="7">
        <f t="shared" si="447"/>
        <v>0</v>
      </c>
      <c r="E728" s="7">
        <f t="shared" si="448"/>
        <v>0</v>
      </c>
      <c r="F728" s="7">
        <f t="shared" si="449"/>
        <v>0</v>
      </c>
      <c r="G728" s="7">
        <f t="shared" si="493"/>
        <v>0</v>
      </c>
      <c r="H728" s="7">
        <f t="shared" si="494"/>
        <v>0</v>
      </c>
      <c r="I728" s="7">
        <f t="shared" si="495"/>
        <v>0</v>
      </c>
      <c r="J728" s="7">
        <f t="shared" si="496"/>
        <v>0</v>
      </c>
      <c r="K728" s="10"/>
    </row>
    <row r="729" spans="1:11" ht="25.5">
      <c r="A729" s="8">
        <v>709</v>
      </c>
      <c r="B729" s="13" t="s">
        <v>42</v>
      </c>
      <c r="C729" s="7">
        <f t="shared" si="407"/>
        <v>0</v>
      </c>
      <c r="D729" s="7">
        <f t="shared" si="447"/>
        <v>0</v>
      </c>
      <c r="E729" s="7">
        <f t="shared" si="448"/>
        <v>0</v>
      </c>
      <c r="F729" s="7">
        <f t="shared" si="449"/>
        <v>0</v>
      </c>
      <c r="G729" s="7">
        <f t="shared" si="493"/>
        <v>0</v>
      </c>
      <c r="H729" s="7">
        <f t="shared" si="494"/>
        <v>0</v>
      </c>
      <c r="I729" s="7">
        <f t="shared" si="495"/>
        <v>0</v>
      </c>
      <c r="J729" s="7">
        <f t="shared" si="496"/>
        <v>0</v>
      </c>
      <c r="K729" s="10"/>
    </row>
    <row r="730" spans="1:11">
      <c r="A730" s="8">
        <v>710</v>
      </c>
      <c r="B730" s="13" t="s">
        <v>2</v>
      </c>
      <c r="C730" s="7">
        <f t="shared" si="407"/>
        <v>0</v>
      </c>
      <c r="D730" s="7">
        <f t="shared" si="447"/>
        <v>0</v>
      </c>
      <c r="E730" s="7">
        <f t="shared" si="448"/>
        <v>0</v>
      </c>
      <c r="F730" s="7">
        <f t="shared" si="449"/>
        <v>0</v>
      </c>
      <c r="G730" s="7">
        <f t="shared" si="493"/>
        <v>0</v>
      </c>
      <c r="H730" s="7">
        <f t="shared" si="494"/>
        <v>0</v>
      </c>
      <c r="I730" s="7">
        <f t="shared" si="495"/>
        <v>0</v>
      </c>
      <c r="J730" s="7">
        <f t="shared" si="496"/>
        <v>0</v>
      </c>
      <c r="K730" s="10"/>
    </row>
    <row r="731" spans="1:11">
      <c r="A731" s="8">
        <v>711</v>
      </c>
      <c r="B731" s="10" t="s">
        <v>3</v>
      </c>
      <c r="C731" s="7">
        <f t="shared" si="407"/>
        <v>0</v>
      </c>
      <c r="D731" s="7">
        <f t="shared" si="447"/>
        <v>0</v>
      </c>
      <c r="E731" s="7">
        <f t="shared" si="448"/>
        <v>0</v>
      </c>
      <c r="F731" s="7">
        <f t="shared" si="449"/>
        <v>0</v>
      </c>
      <c r="G731" s="7">
        <f t="shared" si="493"/>
        <v>0</v>
      </c>
      <c r="H731" s="7">
        <f t="shared" si="494"/>
        <v>0</v>
      </c>
      <c r="I731" s="7">
        <f t="shared" si="495"/>
        <v>0</v>
      </c>
      <c r="J731" s="7">
        <f t="shared" si="496"/>
        <v>0</v>
      </c>
      <c r="K731" s="10"/>
    </row>
    <row r="732" spans="1:11">
      <c r="A732" s="8">
        <v>712</v>
      </c>
      <c r="B732" s="10" t="s">
        <v>4</v>
      </c>
      <c r="C732" s="7">
        <f t="shared" si="407"/>
        <v>0</v>
      </c>
      <c r="D732" s="7">
        <f t="shared" si="447"/>
        <v>0</v>
      </c>
      <c r="E732" s="7">
        <f t="shared" si="448"/>
        <v>0</v>
      </c>
      <c r="F732" s="7">
        <f t="shared" si="449"/>
        <v>0</v>
      </c>
      <c r="G732" s="7">
        <f t="shared" si="493"/>
        <v>0</v>
      </c>
      <c r="H732" s="7">
        <f t="shared" si="494"/>
        <v>0</v>
      </c>
      <c r="I732" s="7">
        <f t="shared" si="495"/>
        <v>0</v>
      </c>
      <c r="J732" s="7">
        <f t="shared" si="496"/>
        <v>0</v>
      </c>
      <c r="K732" s="10"/>
    </row>
    <row r="733" spans="1:11">
      <c r="A733" s="8">
        <v>713</v>
      </c>
      <c r="B733" s="10" t="s">
        <v>5</v>
      </c>
      <c r="C733" s="7">
        <f t="shared" si="407"/>
        <v>0</v>
      </c>
      <c r="D733" s="7">
        <f t="shared" si="447"/>
        <v>0</v>
      </c>
      <c r="E733" s="7">
        <f t="shared" si="448"/>
        <v>0</v>
      </c>
      <c r="F733" s="7">
        <f t="shared" si="449"/>
        <v>0</v>
      </c>
      <c r="G733" s="7">
        <f t="shared" si="493"/>
        <v>0</v>
      </c>
      <c r="H733" s="7">
        <f t="shared" si="494"/>
        <v>0</v>
      </c>
      <c r="I733" s="7">
        <f t="shared" si="495"/>
        <v>0</v>
      </c>
      <c r="J733" s="7">
        <f t="shared" si="496"/>
        <v>0</v>
      </c>
      <c r="K733" s="10"/>
    </row>
    <row r="734" spans="1:11" ht="153">
      <c r="A734" s="8">
        <v>714</v>
      </c>
      <c r="B734" s="13" t="s">
        <v>43</v>
      </c>
      <c r="C734" s="7">
        <f t="shared" si="407"/>
        <v>2835.2</v>
      </c>
      <c r="D734" s="7">
        <f>D736+D737+D738</f>
        <v>100</v>
      </c>
      <c r="E734" s="7">
        <f>E736+E737+E738</f>
        <v>100</v>
      </c>
      <c r="F734" s="7">
        <f>F736+F737+F738</f>
        <v>105</v>
      </c>
      <c r="G734" s="7">
        <f>G736+G737+G738</f>
        <v>380.2</v>
      </c>
      <c r="H734" s="7">
        <v>550</v>
      </c>
      <c r="I734" s="7">
        <f>I736+I737+I738</f>
        <v>600</v>
      </c>
      <c r="J734" s="7">
        <f>J736+J737+J738</f>
        <v>1000</v>
      </c>
      <c r="K734" s="10"/>
    </row>
    <row r="735" spans="1:11">
      <c r="A735" s="8">
        <v>715</v>
      </c>
      <c r="B735" s="13" t="s">
        <v>2</v>
      </c>
      <c r="C735" s="7">
        <f t="shared" si="407"/>
        <v>0</v>
      </c>
      <c r="D735" s="7">
        <f t="shared" ref="D735" si="506">E735+F735+G735+H735+I735+J735+K735</f>
        <v>0</v>
      </c>
      <c r="E735" s="7">
        <f t="shared" ref="E735" si="507">F735+G735+H735+I735+J735+K735+L735</f>
        <v>0</v>
      </c>
      <c r="F735" s="7">
        <f t="shared" ref="F735" si="508">G735+H735+I735+J735+K735+L735+M735</f>
        <v>0</v>
      </c>
      <c r="G735" s="7">
        <f t="shared" ref="G735" si="509">H735+I735+J735+K735+L735+M735+N735</f>
        <v>0</v>
      </c>
      <c r="H735" s="7">
        <f t="shared" ref="H735" si="510">I735+J735+K735+L735+M735+N735+O735</f>
        <v>0</v>
      </c>
      <c r="I735" s="7">
        <f t="shared" ref="I735" si="511">J735+K735+L735+M735+N735+O735+P735</f>
        <v>0</v>
      </c>
      <c r="J735" s="7">
        <f t="shared" ref="J735" si="512">K735+L735+M735+N735+O735+P735+Q735</f>
        <v>0</v>
      </c>
      <c r="K735" s="10"/>
    </row>
    <row r="736" spans="1:11">
      <c r="A736" s="8">
        <v>716</v>
      </c>
      <c r="B736" s="10" t="s">
        <v>3</v>
      </c>
      <c r="C736" s="7">
        <f t="shared" ref="C736:C748" si="513">D736+E736+F736+G736+H736+I736+J736</f>
        <v>0</v>
      </c>
      <c r="D736" s="7">
        <f t="shared" si="447"/>
        <v>0</v>
      </c>
      <c r="E736" s="7">
        <f t="shared" si="448"/>
        <v>0</v>
      </c>
      <c r="F736" s="7">
        <f t="shared" si="449"/>
        <v>0</v>
      </c>
      <c r="G736" s="7">
        <f t="shared" si="493"/>
        <v>0</v>
      </c>
      <c r="H736" s="7">
        <f t="shared" si="494"/>
        <v>0</v>
      </c>
      <c r="I736" s="7">
        <f t="shared" si="495"/>
        <v>0</v>
      </c>
      <c r="J736" s="7">
        <f t="shared" si="496"/>
        <v>0</v>
      </c>
      <c r="K736" s="10"/>
    </row>
    <row r="737" spans="1:11">
      <c r="A737" s="8">
        <v>717</v>
      </c>
      <c r="B737" s="10" t="s">
        <v>4</v>
      </c>
      <c r="C737" s="7">
        <f t="shared" si="513"/>
        <v>2835.2</v>
      </c>
      <c r="D737" s="7">
        <v>100</v>
      </c>
      <c r="E737" s="7">
        <v>100</v>
      </c>
      <c r="F737" s="7">
        <v>105</v>
      </c>
      <c r="G737" s="7">
        <v>380.2</v>
      </c>
      <c r="H737" s="7">
        <v>550</v>
      </c>
      <c r="I737" s="7">
        <v>600</v>
      </c>
      <c r="J737" s="7">
        <v>1000</v>
      </c>
      <c r="K737" s="10"/>
    </row>
    <row r="738" spans="1:11">
      <c r="A738" s="8">
        <v>718</v>
      </c>
      <c r="B738" s="10" t="s">
        <v>5</v>
      </c>
      <c r="C738" s="7">
        <f t="shared" si="513"/>
        <v>0</v>
      </c>
      <c r="D738" s="7">
        <f t="shared" si="447"/>
        <v>0</v>
      </c>
      <c r="E738" s="7">
        <f t="shared" si="448"/>
        <v>0</v>
      </c>
      <c r="F738" s="7">
        <f t="shared" si="449"/>
        <v>0</v>
      </c>
      <c r="G738" s="7">
        <f t="shared" si="493"/>
        <v>0</v>
      </c>
      <c r="H738" s="7">
        <f t="shared" si="494"/>
        <v>0</v>
      </c>
      <c r="I738" s="7">
        <f t="shared" si="495"/>
        <v>0</v>
      </c>
      <c r="J738" s="7">
        <f t="shared" si="496"/>
        <v>0</v>
      </c>
      <c r="K738" s="10"/>
    </row>
    <row r="739" spans="1:11" ht="224.25" customHeight="1">
      <c r="A739" s="8">
        <v>719</v>
      </c>
      <c r="B739" s="13" t="s">
        <v>44</v>
      </c>
      <c r="C739" s="7">
        <f t="shared" si="513"/>
        <v>4693.0999999999995</v>
      </c>
      <c r="D739" s="7">
        <f t="shared" ref="D739:J739" si="514">D741+D742+D743</f>
        <v>0</v>
      </c>
      <c r="E739" s="7">
        <f t="shared" si="514"/>
        <v>690</v>
      </c>
      <c r="F739" s="7">
        <f t="shared" si="514"/>
        <v>724.5</v>
      </c>
      <c r="G739" s="7">
        <f t="shared" si="514"/>
        <v>760.7</v>
      </c>
      <c r="H739" s="7">
        <f t="shared" si="514"/>
        <v>798.7</v>
      </c>
      <c r="I739" s="7">
        <f t="shared" si="514"/>
        <v>838.6</v>
      </c>
      <c r="J739" s="7">
        <f t="shared" si="514"/>
        <v>880.6</v>
      </c>
      <c r="K739" s="10"/>
    </row>
    <row r="740" spans="1:11" ht="13.5" customHeight="1">
      <c r="A740" s="8">
        <v>720</v>
      </c>
      <c r="B740" s="13" t="s">
        <v>2</v>
      </c>
      <c r="C740" s="7">
        <f t="shared" si="513"/>
        <v>0</v>
      </c>
      <c r="D740" s="7">
        <f t="shared" ref="D740" si="515">E740+F740+G740+H740+I740+J740+K740</f>
        <v>0</v>
      </c>
      <c r="E740" s="7">
        <f t="shared" ref="E740" si="516">F740+G740+H740+I740+J740+K740+L740</f>
        <v>0</v>
      </c>
      <c r="F740" s="7">
        <f t="shared" ref="F740" si="517">G740+H740+I740+J740+K740+L740+M740</f>
        <v>0</v>
      </c>
      <c r="G740" s="7">
        <f t="shared" ref="G740" si="518">H740+I740+J740+K740+L740+M740+N740</f>
        <v>0</v>
      </c>
      <c r="H740" s="7">
        <f t="shared" ref="H740" si="519">I740+J740+K740+L740+M740+N740+O740</f>
        <v>0</v>
      </c>
      <c r="I740" s="7">
        <f t="shared" ref="I740" si="520">J740+K740+L740+M740+N740+O740+P740</f>
        <v>0</v>
      </c>
      <c r="J740" s="7">
        <f t="shared" ref="J740" si="521">K740+L740+M740+N740+O740+P740+Q740</f>
        <v>0</v>
      </c>
      <c r="K740" s="10"/>
    </row>
    <row r="741" spans="1:11">
      <c r="A741" s="8">
        <v>721</v>
      </c>
      <c r="B741" s="10" t="s">
        <v>3</v>
      </c>
      <c r="C741" s="7">
        <f t="shared" si="513"/>
        <v>0</v>
      </c>
      <c r="D741" s="7">
        <v>0</v>
      </c>
      <c r="E741" s="7">
        <f t="shared" si="448"/>
        <v>0</v>
      </c>
      <c r="F741" s="7">
        <f t="shared" si="449"/>
        <v>0</v>
      </c>
      <c r="G741" s="7">
        <f t="shared" si="493"/>
        <v>0</v>
      </c>
      <c r="H741" s="7">
        <f t="shared" si="494"/>
        <v>0</v>
      </c>
      <c r="I741" s="7">
        <f t="shared" si="495"/>
        <v>0</v>
      </c>
      <c r="J741" s="7">
        <f t="shared" si="496"/>
        <v>0</v>
      </c>
      <c r="K741" s="10"/>
    </row>
    <row r="742" spans="1:11">
      <c r="A742" s="8">
        <v>722</v>
      </c>
      <c r="B742" s="10" t="s">
        <v>4</v>
      </c>
      <c r="C742" s="7">
        <f t="shared" si="513"/>
        <v>4693.0999999999995</v>
      </c>
      <c r="D742" s="7">
        <v>0</v>
      </c>
      <c r="E742" s="7">
        <v>690</v>
      </c>
      <c r="F742" s="7">
        <v>724.5</v>
      </c>
      <c r="G742" s="7">
        <v>760.7</v>
      </c>
      <c r="H742" s="7">
        <v>798.7</v>
      </c>
      <c r="I742" s="7">
        <v>838.6</v>
      </c>
      <c r="J742" s="7">
        <v>880.6</v>
      </c>
      <c r="K742" s="10"/>
    </row>
    <row r="743" spans="1:11">
      <c r="A743" s="8">
        <v>723</v>
      </c>
      <c r="B743" s="10" t="s">
        <v>5</v>
      </c>
      <c r="C743" s="7">
        <f t="shared" si="513"/>
        <v>0</v>
      </c>
      <c r="D743" s="7">
        <f t="shared" si="447"/>
        <v>0</v>
      </c>
      <c r="E743" s="7">
        <f t="shared" si="448"/>
        <v>0</v>
      </c>
      <c r="F743" s="7">
        <f t="shared" si="449"/>
        <v>0</v>
      </c>
      <c r="G743" s="7">
        <f t="shared" si="493"/>
        <v>0</v>
      </c>
      <c r="H743" s="7">
        <f t="shared" si="494"/>
        <v>0</v>
      </c>
      <c r="I743" s="7">
        <f t="shared" si="495"/>
        <v>0</v>
      </c>
      <c r="J743" s="7">
        <f t="shared" si="496"/>
        <v>0</v>
      </c>
      <c r="K743" s="10"/>
    </row>
    <row r="744" spans="1:11" ht="25.5">
      <c r="A744" s="8">
        <v>724</v>
      </c>
      <c r="B744" s="13" t="s">
        <v>186</v>
      </c>
      <c r="C744" s="7">
        <f>C745+C746+C747+C748</f>
        <v>2623.3999999999996</v>
      </c>
      <c r="D744" s="7">
        <f t="shared" ref="D744:J744" si="522">D745+D746+D747+D748</f>
        <v>152.30000000000001</v>
      </c>
      <c r="E744" s="7">
        <f t="shared" si="522"/>
        <v>1000</v>
      </c>
      <c r="F744" s="7">
        <f t="shared" si="522"/>
        <v>0</v>
      </c>
      <c r="G744" s="7">
        <f t="shared" si="522"/>
        <v>1471.1</v>
      </c>
      <c r="H744" s="7">
        <f t="shared" si="522"/>
        <v>0</v>
      </c>
      <c r="I744" s="7">
        <f t="shared" si="522"/>
        <v>0</v>
      </c>
      <c r="J744" s="7">
        <f t="shared" si="522"/>
        <v>0</v>
      </c>
      <c r="K744" s="10"/>
    </row>
    <row r="745" spans="1:11">
      <c r="A745" s="8">
        <v>725</v>
      </c>
      <c r="B745" s="13" t="s">
        <v>2</v>
      </c>
      <c r="C745" s="7">
        <v>0</v>
      </c>
      <c r="D745" s="7">
        <v>0</v>
      </c>
      <c r="E745" s="7">
        <v>0</v>
      </c>
      <c r="F745" s="7">
        <v>0</v>
      </c>
      <c r="G745" s="7">
        <v>0</v>
      </c>
      <c r="H745" s="7">
        <v>0</v>
      </c>
      <c r="I745" s="7">
        <v>0</v>
      </c>
      <c r="J745" s="7">
        <v>0</v>
      </c>
      <c r="K745" s="10"/>
    </row>
    <row r="746" spans="1:11">
      <c r="A746" s="8">
        <v>726</v>
      </c>
      <c r="B746" s="10" t="s">
        <v>3</v>
      </c>
      <c r="C746" s="7">
        <f t="shared" si="513"/>
        <v>0</v>
      </c>
      <c r="D746" s="7">
        <f t="shared" si="447"/>
        <v>0</v>
      </c>
      <c r="E746" s="7">
        <f t="shared" si="448"/>
        <v>0</v>
      </c>
      <c r="F746" s="7">
        <f t="shared" si="449"/>
        <v>0</v>
      </c>
      <c r="G746" s="7">
        <f t="shared" si="493"/>
        <v>0</v>
      </c>
      <c r="H746" s="7">
        <f t="shared" si="494"/>
        <v>0</v>
      </c>
      <c r="I746" s="7">
        <f t="shared" si="495"/>
        <v>0</v>
      </c>
      <c r="J746" s="7">
        <f t="shared" si="496"/>
        <v>0</v>
      </c>
      <c r="K746" s="10"/>
    </row>
    <row r="747" spans="1:11">
      <c r="A747" s="8">
        <v>727</v>
      </c>
      <c r="B747" s="10" t="s">
        <v>30</v>
      </c>
      <c r="C747" s="7">
        <f>D747+E747+F747+G747+H747+I747+J747</f>
        <v>2623.3999999999996</v>
      </c>
      <c r="D747" s="7">
        <f>20.3+132</f>
        <v>152.30000000000001</v>
      </c>
      <c r="E747" s="7">
        <v>1000</v>
      </c>
      <c r="F747" s="7">
        <v>0</v>
      </c>
      <c r="G747" s="7">
        <v>1471.1</v>
      </c>
      <c r="H747" s="7">
        <v>0</v>
      </c>
      <c r="I747" s="7">
        <v>0</v>
      </c>
      <c r="J747" s="7">
        <v>0</v>
      </c>
      <c r="K747" s="10"/>
    </row>
    <row r="748" spans="1:11">
      <c r="A748" s="8">
        <v>728</v>
      </c>
      <c r="B748" s="10" t="s">
        <v>23</v>
      </c>
      <c r="C748" s="7">
        <f t="shared" si="513"/>
        <v>0</v>
      </c>
      <c r="D748" s="7">
        <v>0</v>
      </c>
      <c r="E748" s="7">
        <v>0</v>
      </c>
      <c r="F748" s="7">
        <v>0</v>
      </c>
      <c r="G748" s="7">
        <v>0</v>
      </c>
      <c r="H748" s="7">
        <f t="shared" si="494"/>
        <v>0</v>
      </c>
      <c r="I748" s="7">
        <f t="shared" si="495"/>
        <v>0</v>
      </c>
      <c r="J748" s="7">
        <f t="shared" si="496"/>
        <v>0</v>
      </c>
      <c r="K748" s="10"/>
    </row>
    <row r="749" spans="1:11" ht="15" customHeight="1">
      <c r="A749" s="8">
        <v>729</v>
      </c>
      <c r="B749" s="62" t="s">
        <v>288</v>
      </c>
      <c r="C749" s="63"/>
      <c r="D749" s="63"/>
      <c r="E749" s="63"/>
      <c r="F749" s="63"/>
      <c r="G749" s="63"/>
      <c r="H749" s="63"/>
      <c r="I749" s="63"/>
      <c r="J749" s="63"/>
      <c r="K749" s="64"/>
    </row>
    <row r="750" spans="1:11">
      <c r="A750" s="8">
        <v>730</v>
      </c>
      <c r="B750" s="43" t="s">
        <v>83</v>
      </c>
      <c r="C750" s="9">
        <f>D750+E750+F750+G750+H750+I750+J750</f>
        <v>12769.3</v>
      </c>
      <c r="D750" s="9">
        <f>D751+D752+D753+D754</f>
        <v>4064.3</v>
      </c>
      <c r="E750" s="9">
        <f>E751+E752+E753+E754</f>
        <v>3905</v>
      </c>
      <c r="F750" s="9">
        <f t="shared" ref="F750:J750" si="523">F751+F752+F753+F754</f>
        <v>0</v>
      </c>
      <c r="G750" s="9">
        <f t="shared" si="523"/>
        <v>1200</v>
      </c>
      <c r="H750" s="9">
        <f t="shared" si="523"/>
        <v>1200</v>
      </c>
      <c r="I750" s="9">
        <f t="shared" si="523"/>
        <v>1200</v>
      </c>
      <c r="J750" s="9">
        <f t="shared" si="523"/>
        <v>1200</v>
      </c>
      <c r="K750" s="10"/>
    </row>
    <row r="751" spans="1:11">
      <c r="A751" s="8">
        <v>731</v>
      </c>
      <c r="B751" s="10" t="s">
        <v>2</v>
      </c>
      <c r="C751" s="7">
        <f t="shared" ref="C751:C754" si="524">D751+E751+F751+G751+H751+I751+J751</f>
        <v>0</v>
      </c>
      <c r="D751" s="7">
        <f t="shared" ref="D751:E754" si="525">E751+F751+G751+H751+I751+J751+K751</f>
        <v>0</v>
      </c>
      <c r="E751" s="7">
        <f t="shared" si="525"/>
        <v>0</v>
      </c>
      <c r="F751" s="7">
        <f t="shared" ref="F751:F752" si="526">G751+H751+I751+J751+K751+L751+M751</f>
        <v>0</v>
      </c>
      <c r="G751" s="7">
        <f t="shared" ref="G751:G752" si="527">H751+I751+J751+K751+L751+M751+N751</f>
        <v>0</v>
      </c>
      <c r="H751" s="7">
        <f t="shared" ref="H751:H752" si="528">I751+J751+K751+L751+M751+N751+O751</f>
        <v>0</v>
      </c>
      <c r="I751" s="7">
        <f t="shared" ref="I751:I752" si="529">J751+K751+L751+M751+N751+O751+P751</f>
        <v>0</v>
      </c>
      <c r="J751" s="7">
        <f t="shared" ref="J751:J752" si="530">K751+L751+M751+N751+O751+P751+Q751</f>
        <v>0</v>
      </c>
      <c r="K751" s="10"/>
    </row>
    <row r="752" spans="1:11">
      <c r="A752" s="8">
        <v>732</v>
      </c>
      <c r="B752" s="10" t="s">
        <v>3</v>
      </c>
      <c r="C752" s="7">
        <f t="shared" si="524"/>
        <v>0</v>
      </c>
      <c r="D752" s="7">
        <f t="shared" si="525"/>
        <v>0</v>
      </c>
      <c r="E752" s="7">
        <f t="shared" si="525"/>
        <v>0</v>
      </c>
      <c r="F752" s="7">
        <f t="shared" si="526"/>
        <v>0</v>
      </c>
      <c r="G752" s="7">
        <f t="shared" si="527"/>
        <v>0</v>
      </c>
      <c r="H752" s="7">
        <f t="shared" si="528"/>
        <v>0</v>
      </c>
      <c r="I752" s="7">
        <f t="shared" si="529"/>
        <v>0</v>
      </c>
      <c r="J752" s="7">
        <f t="shared" si="530"/>
        <v>0</v>
      </c>
      <c r="K752" s="10"/>
    </row>
    <row r="753" spans="1:11">
      <c r="A753" s="8">
        <v>733</v>
      </c>
      <c r="B753" s="10" t="s">
        <v>4</v>
      </c>
      <c r="C753" s="7">
        <f t="shared" si="524"/>
        <v>12769.3</v>
      </c>
      <c r="D753" s="7">
        <f>D759</f>
        <v>4064.3</v>
      </c>
      <c r="E753" s="7">
        <f>E759+E873</f>
        <v>3905</v>
      </c>
      <c r="F753" s="7">
        <f>F759+F873</f>
        <v>0</v>
      </c>
      <c r="G753" s="7">
        <f>G759+G873</f>
        <v>1200</v>
      </c>
      <c r="H753" s="7">
        <f>H759+H873</f>
        <v>1200</v>
      </c>
      <c r="I753" s="7">
        <f>I759+I877</f>
        <v>1200</v>
      </c>
      <c r="J753" s="7">
        <f>J759+J873</f>
        <v>1200</v>
      </c>
      <c r="K753" s="10"/>
    </row>
    <row r="754" spans="1:11">
      <c r="A754" s="8">
        <v>734</v>
      </c>
      <c r="B754" s="10" t="s">
        <v>5</v>
      </c>
      <c r="C754" s="7">
        <f t="shared" si="524"/>
        <v>0</v>
      </c>
      <c r="D754" s="7">
        <f t="shared" si="525"/>
        <v>0</v>
      </c>
      <c r="E754" s="7">
        <f t="shared" si="525"/>
        <v>0</v>
      </c>
      <c r="F754" s="7">
        <f t="shared" ref="F754" si="531">G754+H754+I754+J754+K754+L754+M754</f>
        <v>0</v>
      </c>
      <c r="G754" s="7">
        <f t="shared" ref="G754" si="532">H754+I754+J754+K754+L754+M754+N754</f>
        <v>0</v>
      </c>
      <c r="H754" s="7">
        <f t="shared" ref="H754" si="533">I754+J754+K754+L754+M754+N754+O754</f>
        <v>0</v>
      </c>
      <c r="I754" s="7">
        <f t="shared" ref="I754" si="534">J754+K754+L754+M754+N754+O754+P754</f>
        <v>0</v>
      </c>
      <c r="J754" s="7">
        <f t="shared" ref="J754" si="535">K754+L754+M754+N754+O754+P754+Q754</f>
        <v>0</v>
      </c>
      <c r="K754" s="10"/>
    </row>
    <row r="755" spans="1:11">
      <c r="A755" s="8">
        <v>735</v>
      </c>
      <c r="B755" s="10" t="s">
        <v>8</v>
      </c>
      <c r="C755" s="10"/>
      <c r="D755" s="10"/>
      <c r="E755" s="10"/>
      <c r="F755" s="10"/>
      <c r="G755" s="10"/>
      <c r="H755" s="10"/>
      <c r="I755" s="10"/>
      <c r="J755" s="10"/>
      <c r="K755" s="10"/>
    </row>
    <row r="756" spans="1:11" ht="25.5">
      <c r="A756" s="8">
        <v>736</v>
      </c>
      <c r="B756" s="41" t="s">
        <v>78</v>
      </c>
      <c r="C756" s="7">
        <f>D756+E756+F756+G756+H756+I756+J756</f>
        <v>0</v>
      </c>
      <c r="D756" s="7">
        <f t="shared" ref="D756:E760" si="536">E756+F756+G756+H756+I756+J756+K756</f>
        <v>0</v>
      </c>
      <c r="E756" s="7">
        <f t="shared" si="536"/>
        <v>0</v>
      </c>
      <c r="F756" s="7">
        <f t="shared" ref="F756:F758" si="537">G756+H756+I756+J756+K756+L756+M756</f>
        <v>0</v>
      </c>
      <c r="G756" s="7">
        <f t="shared" ref="G756:G758" si="538">H756+I756+J756+K756+L756+M756+N756</f>
        <v>0</v>
      </c>
      <c r="H756" s="7">
        <f t="shared" ref="H756:H758" si="539">I756+J756+K756+L756+M756+N756+O756</f>
        <v>0</v>
      </c>
      <c r="I756" s="7">
        <f t="shared" ref="I756:I758" si="540">J756+K756+L756+M756+N756+O756+P756</f>
        <v>0</v>
      </c>
      <c r="J756" s="7">
        <f t="shared" ref="J756:J758" si="541">K756+L756+M756+N756+O756+P756+Q756</f>
        <v>0</v>
      </c>
      <c r="K756" s="10"/>
    </row>
    <row r="757" spans="1:11">
      <c r="A757" s="8">
        <v>737</v>
      </c>
      <c r="B757" s="10" t="s">
        <v>2</v>
      </c>
      <c r="C757" s="7">
        <f t="shared" ref="C757:C760" si="542">D757+E757+F757+G757+H757+I757+J757</f>
        <v>0</v>
      </c>
      <c r="D757" s="7">
        <f t="shared" si="536"/>
        <v>0</v>
      </c>
      <c r="E757" s="7">
        <f t="shared" si="536"/>
        <v>0</v>
      </c>
      <c r="F757" s="7">
        <f t="shared" si="537"/>
        <v>0</v>
      </c>
      <c r="G757" s="7">
        <f t="shared" si="538"/>
        <v>0</v>
      </c>
      <c r="H757" s="7">
        <f t="shared" si="539"/>
        <v>0</v>
      </c>
      <c r="I757" s="7">
        <f t="shared" si="540"/>
        <v>0</v>
      </c>
      <c r="J757" s="7">
        <f t="shared" si="541"/>
        <v>0</v>
      </c>
      <c r="K757" s="10"/>
    </row>
    <row r="758" spans="1:11">
      <c r="A758" s="8">
        <v>738</v>
      </c>
      <c r="B758" s="10" t="s">
        <v>3</v>
      </c>
      <c r="C758" s="7">
        <f t="shared" si="542"/>
        <v>0</v>
      </c>
      <c r="D758" s="7">
        <f t="shared" si="536"/>
        <v>0</v>
      </c>
      <c r="E758" s="7">
        <f t="shared" si="536"/>
        <v>0</v>
      </c>
      <c r="F758" s="7">
        <f t="shared" si="537"/>
        <v>0</v>
      </c>
      <c r="G758" s="7">
        <f t="shared" si="538"/>
        <v>0</v>
      </c>
      <c r="H758" s="7">
        <f t="shared" si="539"/>
        <v>0</v>
      </c>
      <c r="I758" s="7">
        <f t="shared" si="540"/>
        <v>0</v>
      </c>
      <c r="J758" s="7">
        <f t="shared" si="541"/>
        <v>0</v>
      </c>
      <c r="K758" s="10"/>
    </row>
    <row r="759" spans="1:11">
      <c r="A759" s="8">
        <v>739</v>
      </c>
      <c r="B759" s="10" t="s">
        <v>4</v>
      </c>
      <c r="C759" s="7">
        <f t="shared" si="542"/>
        <v>12769.3</v>
      </c>
      <c r="D759" s="7">
        <f>D780+D800+D853</f>
        <v>4064.3</v>
      </c>
      <c r="E759" s="7">
        <f>E770+E780+E800</f>
        <v>3905</v>
      </c>
      <c r="F759" s="7">
        <f t="shared" ref="F759:J759" si="543">F770+F780</f>
        <v>0</v>
      </c>
      <c r="G759" s="7">
        <f t="shared" si="543"/>
        <v>1200</v>
      </c>
      <c r="H759" s="7">
        <f t="shared" si="543"/>
        <v>1200</v>
      </c>
      <c r="I759" s="7">
        <f t="shared" si="543"/>
        <v>1200</v>
      </c>
      <c r="J759" s="7">
        <f t="shared" si="543"/>
        <v>1200</v>
      </c>
      <c r="K759" s="10"/>
    </row>
    <row r="760" spans="1:11">
      <c r="A760" s="8">
        <v>740</v>
      </c>
      <c r="B760" s="10" t="s">
        <v>5</v>
      </c>
      <c r="C760" s="7">
        <f t="shared" si="542"/>
        <v>0</v>
      </c>
      <c r="D760" s="7">
        <f t="shared" si="536"/>
        <v>0</v>
      </c>
      <c r="E760" s="7">
        <f t="shared" si="536"/>
        <v>0</v>
      </c>
      <c r="F760" s="7">
        <f t="shared" ref="F760" si="544">G760+H760+I760+J760+K760+L760+M760</f>
        <v>0</v>
      </c>
      <c r="G760" s="7">
        <f t="shared" ref="G760" si="545">H760+I760+J760+K760+L760+M760+N760</f>
        <v>0</v>
      </c>
      <c r="H760" s="7">
        <f t="shared" ref="H760" si="546">I760+J760+K760+L760+M760+N760+O760</f>
        <v>0</v>
      </c>
      <c r="I760" s="7">
        <f t="shared" ref="I760" si="547">J760+K760+L760+M760+N760+O760+P760</f>
        <v>0</v>
      </c>
      <c r="J760" s="7">
        <f t="shared" ref="J760" si="548">K760+L760+M760+N760+O760+P760+Q760</f>
        <v>0</v>
      </c>
      <c r="K760" s="10"/>
    </row>
    <row r="761" spans="1:11" ht="25.5">
      <c r="A761" s="8">
        <v>741</v>
      </c>
      <c r="B761" s="10" t="s">
        <v>9</v>
      </c>
      <c r="C761" s="10"/>
      <c r="D761" s="10"/>
      <c r="E761" s="10"/>
      <c r="F761" s="10"/>
      <c r="G761" s="10"/>
      <c r="H761" s="10"/>
      <c r="I761" s="10"/>
      <c r="J761" s="10"/>
      <c r="K761" s="10"/>
    </row>
    <row r="762" spans="1:11" ht="25.5">
      <c r="A762" s="8">
        <v>742</v>
      </c>
      <c r="B762" s="41" t="s">
        <v>81</v>
      </c>
      <c r="C762" s="7">
        <f>D762+E762+F762+G762+H762+I762+J762</f>
        <v>0</v>
      </c>
      <c r="D762" s="7">
        <f t="shared" ref="D762:E765" si="549">E762+F762+G762+H762+I762+J762+K762</f>
        <v>0</v>
      </c>
      <c r="E762" s="7">
        <f t="shared" si="549"/>
        <v>0</v>
      </c>
      <c r="F762" s="7">
        <f t="shared" ref="F762:F765" si="550">G762+H762+I762+J762+K762+L762+M762</f>
        <v>0</v>
      </c>
      <c r="G762" s="7">
        <f t="shared" ref="G762:G765" si="551">H762+I762+J762+K762+L762+M762+N762</f>
        <v>0</v>
      </c>
      <c r="H762" s="7">
        <f t="shared" ref="H762:H765" si="552">I762+J762+K762+L762+M762+N762+O762</f>
        <v>0</v>
      </c>
      <c r="I762" s="7">
        <f t="shared" ref="I762:I765" si="553">J762+K762+L762+M762+N762+O762+P762</f>
        <v>0</v>
      </c>
      <c r="J762" s="7">
        <f t="shared" ref="J762:J765" si="554">K762+L762+M762+N762+O762+P762+Q762</f>
        <v>0</v>
      </c>
      <c r="K762" s="10"/>
    </row>
    <row r="763" spans="1:11">
      <c r="A763" s="8">
        <v>743</v>
      </c>
      <c r="B763" s="10" t="s">
        <v>3</v>
      </c>
      <c r="C763" s="7">
        <f t="shared" ref="C763:C765" si="555">D763+E763+F763+G763+H763+I763+J763</f>
        <v>0</v>
      </c>
      <c r="D763" s="7">
        <f t="shared" si="549"/>
        <v>0</v>
      </c>
      <c r="E763" s="7">
        <f t="shared" si="549"/>
        <v>0</v>
      </c>
      <c r="F763" s="7">
        <f t="shared" si="550"/>
        <v>0</v>
      </c>
      <c r="G763" s="7">
        <f t="shared" si="551"/>
        <v>0</v>
      </c>
      <c r="H763" s="7">
        <f t="shared" si="552"/>
        <v>0</v>
      </c>
      <c r="I763" s="7">
        <f t="shared" si="553"/>
        <v>0</v>
      </c>
      <c r="J763" s="7">
        <f t="shared" si="554"/>
        <v>0</v>
      </c>
      <c r="K763" s="10"/>
    </row>
    <row r="764" spans="1:11">
      <c r="A764" s="8">
        <v>744</v>
      </c>
      <c r="B764" s="10" t="s">
        <v>4</v>
      </c>
      <c r="C764" s="7">
        <f t="shared" si="555"/>
        <v>0</v>
      </c>
      <c r="D764" s="7">
        <f t="shared" si="549"/>
        <v>0</v>
      </c>
      <c r="E764" s="7">
        <f t="shared" si="549"/>
        <v>0</v>
      </c>
      <c r="F764" s="7">
        <f t="shared" si="550"/>
        <v>0</v>
      </c>
      <c r="G764" s="7">
        <f t="shared" si="551"/>
        <v>0</v>
      </c>
      <c r="H764" s="7">
        <f t="shared" si="552"/>
        <v>0</v>
      </c>
      <c r="I764" s="7">
        <f t="shared" si="553"/>
        <v>0</v>
      </c>
      <c r="J764" s="7">
        <f t="shared" si="554"/>
        <v>0</v>
      </c>
      <c r="K764" s="10"/>
    </row>
    <row r="765" spans="1:11">
      <c r="A765" s="8">
        <v>745</v>
      </c>
      <c r="B765" s="10" t="s">
        <v>5</v>
      </c>
      <c r="C765" s="7">
        <f t="shared" si="555"/>
        <v>0</v>
      </c>
      <c r="D765" s="7">
        <f t="shared" si="549"/>
        <v>0</v>
      </c>
      <c r="E765" s="7">
        <f t="shared" si="549"/>
        <v>0</v>
      </c>
      <c r="F765" s="7">
        <f t="shared" si="550"/>
        <v>0</v>
      </c>
      <c r="G765" s="7">
        <f t="shared" si="551"/>
        <v>0</v>
      </c>
      <c r="H765" s="7">
        <f t="shared" si="552"/>
        <v>0</v>
      </c>
      <c r="I765" s="7">
        <f t="shared" si="553"/>
        <v>0</v>
      </c>
      <c r="J765" s="7">
        <f t="shared" si="554"/>
        <v>0</v>
      </c>
      <c r="K765" s="10"/>
    </row>
    <row r="766" spans="1:11">
      <c r="A766" s="8">
        <v>746</v>
      </c>
      <c r="B766" s="41" t="s">
        <v>45</v>
      </c>
      <c r="C766" s="10"/>
      <c r="D766" s="41"/>
      <c r="E766" s="41"/>
      <c r="F766" s="41"/>
      <c r="G766" s="41"/>
      <c r="H766" s="41"/>
      <c r="I766" s="41"/>
      <c r="J766" s="41"/>
      <c r="K766" s="41"/>
    </row>
    <row r="767" spans="1:11" ht="28.5" customHeight="1">
      <c r="A767" s="8">
        <v>747</v>
      </c>
      <c r="B767" s="12" t="s">
        <v>46</v>
      </c>
      <c r="C767" s="5">
        <f>D767+E767+F767+G767+H767+I767+J767</f>
        <v>0</v>
      </c>
      <c r="D767" s="5">
        <v>0</v>
      </c>
      <c r="E767" s="5">
        <v>0</v>
      </c>
      <c r="F767" s="5">
        <v>0</v>
      </c>
      <c r="G767" s="5">
        <v>0</v>
      </c>
      <c r="H767" s="5">
        <v>0</v>
      </c>
      <c r="I767" s="5">
        <v>0</v>
      </c>
      <c r="J767" s="5">
        <v>0</v>
      </c>
      <c r="K767" s="11">
        <v>70.72</v>
      </c>
    </row>
    <row r="768" spans="1:11">
      <c r="A768" s="8">
        <v>748</v>
      </c>
      <c r="B768" s="10" t="s">
        <v>2</v>
      </c>
      <c r="C768" s="6">
        <f t="shared" ref="C768:C860" si="556">D768+E768+F768+G768+H768+I768+J768</f>
        <v>0</v>
      </c>
      <c r="D768" s="6">
        <f t="shared" ref="D768:E784" si="557">E768+F768+G768+H768+I768+J768+K768</f>
        <v>0</v>
      </c>
      <c r="E768" s="6">
        <f t="shared" si="557"/>
        <v>0</v>
      </c>
      <c r="F768" s="6">
        <f t="shared" ref="F768:F776" si="558">G768+H768+I768+J768+K768+L768+M768</f>
        <v>0</v>
      </c>
      <c r="G768" s="6">
        <f t="shared" ref="G768:G776" si="559">H768+I768+J768+K768+L768+M768+N768</f>
        <v>0</v>
      </c>
      <c r="H768" s="6">
        <f t="shared" ref="H768:H776" si="560">I768+J768+K768+L768+M768+N768+O768</f>
        <v>0</v>
      </c>
      <c r="I768" s="6">
        <f t="shared" ref="I768:I776" si="561">J768+K768+L768+M768+N768+O768+P768</f>
        <v>0</v>
      </c>
      <c r="J768" s="6">
        <f t="shared" ref="J768:J776" si="562">K768+L768+M768+N768+O768+P768+Q768</f>
        <v>0</v>
      </c>
      <c r="K768" s="10"/>
    </row>
    <row r="769" spans="1:11">
      <c r="A769" s="8">
        <v>749</v>
      </c>
      <c r="B769" s="10" t="s">
        <v>3</v>
      </c>
      <c r="C769" s="6">
        <f t="shared" si="556"/>
        <v>0</v>
      </c>
      <c r="D769" s="6">
        <f t="shared" si="557"/>
        <v>0</v>
      </c>
      <c r="E769" s="6">
        <f t="shared" si="557"/>
        <v>0</v>
      </c>
      <c r="F769" s="6">
        <f t="shared" si="558"/>
        <v>0</v>
      </c>
      <c r="G769" s="6">
        <f t="shared" si="559"/>
        <v>0</v>
      </c>
      <c r="H769" s="6">
        <f t="shared" si="560"/>
        <v>0</v>
      </c>
      <c r="I769" s="6">
        <f t="shared" si="561"/>
        <v>0</v>
      </c>
      <c r="J769" s="6">
        <f t="shared" si="562"/>
        <v>0</v>
      </c>
      <c r="K769" s="10"/>
    </row>
    <row r="770" spans="1:11">
      <c r="A770" s="8">
        <v>750</v>
      </c>
      <c r="B770" s="10" t="s">
        <v>4</v>
      </c>
      <c r="C770" s="6">
        <f t="shared" si="556"/>
        <v>0</v>
      </c>
      <c r="D770" s="6">
        <f t="shared" si="557"/>
        <v>0</v>
      </c>
      <c r="E770" s="6">
        <f t="shared" si="557"/>
        <v>0</v>
      </c>
      <c r="F770" s="6">
        <f t="shared" si="558"/>
        <v>0</v>
      </c>
      <c r="G770" s="6">
        <f t="shared" si="559"/>
        <v>0</v>
      </c>
      <c r="H770" s="6">
        <f t="shared" si="560"/>
        <v>0</v>
      </c>
      <c r="I770" s="6">
        <f t="shared" si="561"/>
        <v>0</v>
      </c>
      <c r="J770" s="6">
        <f t="shared" si="562"/>
        <v>0</v>
      </c>
      <c r="K770" s="10"/>
    </row>
    <row r="771" spans="1:11">
      <c r="A771" s="8">
        <v>751</v>
      </c>
      <c r="B771" s="10" t="s">
        <v>5</v>
      </c>
      <c r="C771" s="6">
        <f t="shared" si="556"/>
        <v>0</v>
      </c>
      <c r="D771" s="6">
        <f t="shared" si="557"/>
        <v>0</v>
      </c>
      <c r="E771" s="6">
        <f t="shared" si="557"/>
        <v>0</v>
      </c>
      <c r="F771" s="6">
        <f t="shared" si="558"/>
        <v>0</v>
      </c>
      <c r="G771" s="6">
        <f t="shared" si="559"/>
        <v>0</v>
      </c>
      <c r="H771" s="6">
        <f t="shared" si="560"/>
        <v>0</v>
      </c>
      <c r="I771" s="6">
        <f t="shared" si="561"/>
        <v>0</v>
      </c>
      <c r="J771" s="6">
        <f t="shared" si="562"/>
        <v>0</v>
      </c>
      <c r="K771" s="10"/>
    </row>
    <row r="772" spans="1:11" ht="25.5">
      <c r="A772" s="8">
        <v>752</v>
      </c>
      <c r="B772" s="13" t="s">
        <v>208</v>
      </c>
      <c r="C772" s="6">
        <f t="shared" si="556"/>
        <v>0</v>
      </c>
      <c r="D772" s="6">
        <f t="shared" si="557"/>
        <v>0</v>
      </c>
      <c r="E772" s="6">
        <f t="shared" si="557"/>
        <v>0</v>
      </c>
      <c r="F772" s="6">
        <f t="shared" si="558"/>
        <v>0</v>
      </c>
      <c r="G772" s="6">
        <f t="shared" si="559"/>
        <v>0</v>
      </c>
      <c r="H772" s="6">
        <f t="shared" si="560"/>
        <v>0</v>
      </c>
      <c r="I772" s="6">
        <f t="shared" si="561"/>
        <v>0</v>
      </c>
      <c r="J772" s="6">
        <f t="shared" si="562"/>
        <v>0</v>
      </c>
      <c r="K772" s="10"/>
    </row>
    <row r="773" spans="1:11">
      <c r="A773" s="8">
        <v>753</v>
      </c>
      <c r="B773" s="13" t="s">
        <v>2</v>
      </c>
      <c r="C773" s="7">
        <f t="shared" si="556"/>
        <v>0</v>
      </c>
      <c r="D773" s="7">
        <f t="shared" si="557"/>
        <v>0</v>
      </c>
      <c r="E773" s="7">
        <f t="shared" si="557"/>
        <v>0</v>
      </c>
      <c r="F773" s="7">
        <f t="shared" si="558"/>
        <v>0</v>
      </c>
      <c r="G773" s="7">
        <f t="shared" si="559"/>
        <v>0</v>
      </c>
      <c r="H773" s="7">
        <f t="shared" si="560"/>
        <v>0</v>
      </c>
      <c r="I773" s="7">
        <f t="shared" si="561"/>
        <v>0</v>
      </c>
      <c r="J773" s="7">
        <f t="shared" si="562"/>
        <v>0</v>
      </c>
      <c r="K773" s="10"/>
    </row>
    <row r="774" spans="1:11">
      <c r="A774" s="8">
        <v>754</v>
      </c>
      <c r="B774" s="10" t="s">
        <v>3</v>
      </c>
      <c r="C774" s="6">
        <f t="shared" si="556"/>
        <v>0</v>
      </c>
      <c r="D774" s="6">
        <f t="shared" si="557"/>
        <v>0</v>
      </c>
      <c r="E774" s="6">
        <f t="shared" si="557"/>
        <v>0</v>
      </c>
      <c r="F774" s="6">
        <f t="shared" si="558"/>
        <v>0</v>
      </c>
      <c r="G774" s="6">
        <f t="shared" si="559"/>
        <v>0</v>
      </c>
      <c r="H774" s="6">
        <f t="shared" si="560"/>
        <v>0</v>
      </c>
      <c r="I774" s="6">
        <f t="shared" si="561"/>
        <v>0</v>
      </c>
      <c r="J774" s="6">
        <f t="shared" si="562"/>
        <v>0</v>
      </c>
      <c r="K774" s="10"/>
    </row>
    <row r="775" spans="1:11">
      <c r="A775" s="8">
        <v>755</v>
      </c>
      <c r="B775" s="10" t="s">
        <v>4</v>
      </c>
      <c r="C775" s="6">
        <f t="shared" si="556"/>
        <v>0</v>
      </c>
      <c r="D775" s="6">
        <f t="shared" si="557"/>
        <v>0</v>
      </c>
      <c r="E775" s="6">
        <f t="shared" si="557"/>
        <v>0</v>
      </c>
      <c r="F775" s="6">
        <f t="shared" si="558"/>
        <v>0</v>
      </c>
      <c r="G775" s="6">
        <f t="shared" si="559"/>
        <v>0</v>
      </c>
      <c r="H775" s="6">
        <f t="shared" si="560"/>
        <v>0</v>
      </c>
      <c r="I775" s="6">
        <f t="shared" si="561"/>
        <v>0</v>
      </c>
      <c r="J775" s="6">
        <f t="shared" si="562"/>
        <v>0</v>
      </c>
      <c r="K775" s="10"/>
    </row>
    <row r="776" spans="1:11">
      <c r="A776" s="8">
        <v>756</v>
      </c>
      <c r="B776" s="10" t="s">
        <v>23</v>
      </c>
      <c r="C776" s="6">
        <f t="shared" si="556"/>
        <v>0</v>
      </c>
      <c r="D776" s="6">
        <f t="shared" si="557"/>
        <v>0</v>
      </c>
      <c r="E776" s="6">
        <f t="shared" si="557"/>
        <v>0</v>
      </c>
      <c r="F776" s="6">
        <f t="shared" si="558"/>
        <v>0</v>
      </c>
      <c r="G776" s="6">
        <f t="shared" si="559"/>
        <v>0</v>
      </c>
      <c r="H776" s="6">
        <f t="shared" si="560"/>
        <v>0</v>
      </c>
      <c r="I776" s="6">
        <f t="shared" si="561"/>
        <v>0</v>
      </c>
      <c r="J776" s="6">
        <f t="shared" si="562"/>
        <v>0</v>
      </c>
      <c r="K776" s="10"/>
    </row>
    <row r="777" spans="1:11" ht="33.75" customHeight="1">
      <c r="A777" s="8">
        <v>757</v>
      </c>
      <c r="B777" s="12" t="s">
        <v>47</v>
      </c>
      <c r="C777" s="5">
        <f t="shared" si="556"/>
        <v>4800</v>
      </c>
      <c r="D777" s="5">
        <f>D779+D780+D781</f>
        <v>0</v>
      </c>
      <c r="E777" s="5">
        <f>E779+E780+E781</f>
        <v>0</v>
      </c>
      <c r="F777" s="5">
        <f t="shared" ref="F777:J777" si="563">F779+F780+F781</f>
        <v>0</v>
      </c>
      <c r="G777" s="5">
        <f t="shared" si="563"/>
        <v>1200</v>
      </c>
      <c r="H777" s="5">
        <f t="shared" si="563"/>
        <v>1200</v>
      </c>
      <c r="I777" s="5">
        <f t="shared" si="563"/>
        <v>1200</v>
      </c>
      <c r="J777" s="5">
        <f t="shared" si="563"/>
        <v>1200</v>
      </c>
      <c r="K777" s="11">
        <v>67.680000000000007</v>
      </c>
    </row>
    <row r="778" spans="1:11" ht="14.25" customHeight="1">
      <c r="A778" s="8">
        <v>758</v>
      </c>
      <c r="B778" s="10" t="s">
        <v>2</v>
      </c>
      <c r="C778" s="7">
        <f t="shared" si="556"/>
        <v>0</v>
      </c>
      <c r="D778" s="7">
        <f t="shared" ref="D778" si="564">E778+F778+G778+H778+I778+J778+K778</f>
        <v>0</v>
      </c>
      <c r="E778" s="7">
        <f t="shared" ref="E778" si="565">F778+G778+H778+I778+J778+K778+L778</f>
        <v>0</v>
      </c>
      <c r="F778" s="7">
        <f t="shared" ref="F778" si="566">G778+H778+I778+J778+K778+L778+M778</f>
        <v>0</v>
      </c>
      <c r="G778" s="7">
        <f t="shared" ref="G778" si="567">H778+I778+J778+K778+L778+M778+N778</f>
        <v>0</v>
      </c>
      <c r="H778" s="7">
        <f t="shared" ref="H778" si="568">I778+J778+K778+L778+M778+N778+O778</f>
        <v>0</v>
      </c>
      <c r="I778" s="7">
        <f t="shared" ref="I778" si="569">J778+K778+L778+M778+N778+O778+P778</f>
        <v>0</v>
      </c>
      <c r="J778" s="7">
        <f t="shared" ref="J778" si="570">K778+L778+M778+N778+O778+P778+Q778</f>
        <v>0</v>
      </c>
      <c r="K778" s="10"/>
    </row>
    <row r="779" spans="1:11">
      <c r="A779" s="8">
        <v>759</v>
      </c>
      <c r="B779" s="10" t="s">
        <v>3</v>
      </c>
      <c r="C779" s="6">
        <f t="shared" si="556"/>
        <v>0</v>
      </c>
      <c r="D779" s="6">
        <f t="shared" si="557"/>
        <v>0</v>
      </c>
      <c r="E779" s="6">
        <f t="shared" si="557"/>
        <v>0</v>
      </c>
      <c r="F779" s="6">
        <f t="shared" ref="F779" si="571">G779+H779+I779+J779+K779+L779+M779</f>
        <v>0</v>
      </c>
      <c r="G779" s="6">
        <f t="shared" ref="G779" si="572">H779+I779+J779+K779+L779+M779+N779</f>
        <v>0</v>
      </c>
      <c r="H779" s="6">
        <f t="shared" ref="H779" si="573">I779+J779+K779+L779+M779+N779+O779</f>
        <v>0</v>
      </c>
      <c r="I779" s="6">
        <f t="shared" ref="I779" si="574">J779+K779+L779+M779+N779+O779+P779</f>
        <v>0</v>
      </c>
      <c r="J779" s="6">
        <f t="shared" ref="J779" si="575">K779+L779+M779+N779+O779+P779+Q779</f>
        <v>0</v>
      </c>
      <c r="K779" s="10"/>
    </row>
    <row r="780" spans="1:11">
      <c r="A780" s="8">
        <v>760</v>
      </c>
      <c r="B780" s="10" t="s">
        <v>4</v>
      </c>
      <c r="C780" s="6">
        <f t="shared" si="556"/>
        <v>4800</v>
      </c>
      <c r="D780" s="6">
        <f>D785+D790+D795</f>
        <v>0</v>
      </c>
      <c r="E780" s="6">
        <f>E785+E790+E795</f>
        <v>0</v>
      </c>
      <c r="F780" s="6">
        <f t="shared" ref="F780:J780" si="576">F785+F790+F795</f>
        <v>0</v>
      </c>
      <c r="G780" s="6">
        <f t="shared" si="576"/>
        <v>1200</v>
      </c>
      <c r="H780" s="6">
        <f t="shared" si="576"/>
        <v>1200</v>
      </c>
      <c r="I780" s="6">
        <f t="shared" si="576"/>
        <v>1200</v>
      </c>
      <c r="J780" s="6">
        <f t="shared" si="576"/>
        <v>1200</v>
      </c>
      <c r="K780" s="10"/>
    </row>
    <row r="781" spans="1:11">
      <c r="A781" s="8">
        <v>761</v>
      </c>
      <c r="B781" s="10" t="s">
        <v>5</v>
      </c>
      <c r="C781" s="6">
        <f t="shared" si="556"/>
        <v>0</v>
      </c>
      <c r="D781" s="6">
        <f t="shared" si="557"/>
        <v>0</v>
      </c>
      <c r="E781" s="6">
        <f t="shared" si="557"/>
        <v>0</v>
      </c>
      <c r="F781" s="6">
        <f t="shared" ref="F781" si="577">G781+H781+I781+J781+K781+L781+M781</f>
        <v>0</v>
      </c>
      <c r="G781" s="6">
        <f t="shared" ref="G781" si="578">H781+I781+J781+K781+L781+M781+N781</f>
        <v>0</v>
      </c>
      <c r="H781" s="6">
        <f t="shared" ref="H781" si="579">I781+J781+K781+L781+M781+N781+O781</f>
        <v>0</v>
      </c>
      <c r="I781" s="6">
        <f t="shared" ref="I781" si="580">J781+K781+L781+M781+N781+O781+P781</f>
        <v>0</v>
      </c>
      <c r="J781" s="6">
        <f t="shared" ref="J781" si="581">K781+L781+M781+N781+O781+P781+Q781</f>
        <v>0</v>
      </c>
      <c r="K781" s="10"/>
    </row>
    <row r="782" spans="1:11" ht="25.5">
      <c r="A782" s="8">
        <v>762</v>
      </c>
      <c r="B782" s="13" t="s">
        <v>250</v>
      </c>
      <c r="C782" s="6">
        <f t="shared" si="556"/>
        <v>4800</v>
      </c>
      <c r="D782" s="6">
        <f>D784+D785+D786</f>
        <v>0</v>
      </c>
      <c r="E782" s="6">
        <f>E784+E785+E786</f>
        <v>0</v>
      </c>
      <c r="F782" s="6">
        <f t="shared" ref="F782:J782" si="582">F784+F785+F786</f>
        <v>0</v>
      </c>
      <c r="G782" s="6">
        <f t="shared" si="582"/>
        <v>1200</v>
      </c>
      <c r="H782" s="6">
        <f t="shared" si="582"/>
        <v>1200</v>
      </c>
      <c r="I782" s="6">
        <f t="shared" si="582"/>
        <v>1200</v>
      </c>
      <c r="J782" s="6">
        <f t="shared" si="582"/>
        <v>1200</v>
      </c>
      <c r="K782" s="10"/>
    </row>
    <row r="783" spans="1:11">
      <c r="A783" s="8">
        <v>763</v>
      </c>
      <c r="B783" s="13" t="s">
        <v>2</v>
      </c>
      <c r="C783" s="6">
        <f t="shared" ref="C783" si="583">D783+E783+F783+G783+H783+I783+J783</f>
        <v>0</v>
      </c>
      <c r="D783" s="6">
        <f t="shared" ref="D783" si="584">E783+F783+G783+H783+I783+J783+K783</f>
        <v>0</v>
      </c>
      <c r="E783" s="6">
        <f t="shared" ref="E783" si="585">F783+G783+H783+I783+J783+K783+L783</f>
        <v>0</v>
      </c>
      <c r="F783" s="6">
        <f t="shared" ref="F783" si="586">G783+H783+I783+J783+K783+L783+M783</f>
        <v>0</v>
      </c>
      <c r="G783" s="6">
        <f t="shared" ref="G783" si="587">H783+I783+J783+K783+L783+M783+N783</f>
        <v>0</v>
      </c>
      <c r="H783" s="6">
        <f t="shared" ref="H783" si="588">I783+J783+K783+L783+M783+N783+O783</f>
        <v>0</v>
      </c>
      <c r="I783" s="6">
        <f t="shared" ref="I783" si="589">J783+K783+L783+M783+N783+O783+P783</f>
        <v>0</v>
      </c>
      <c r="J783" s="6">
        <f t="shared" ref="J783" si="590">K783+L783+M783+N783+O783+P783+Q783</f>
        <v>0</v>
      </c>
      <c r="K783" s="10"/>
    </row>
    <row r="784" spans="1:11">
      <c r="A784" s="8">
        <v>764</v>
      </c>
      <c r="B784" s="10" t="s">
        <v>3</v>
      </c>
      <c r="C784" s="6">
        <f t="shared" si="556"/>
        <v>0</v>
      </c>
      <c r="D784" s="6">
        <f t="shared" si="557"/>
        <v>0</v>
      </c>
      <c r="E784" s="6">
        <f t="shared" si="557"/>
        <v>0</v>
      </c>
      <c r="F784" s="6">
        <f t="shared" ref="F784" si="591">G784+H784+I784+J784+K784+L784+M784</f>
        <v>0</v>
      </c>
      <c r="G784" s="6">
        <f t="shared" ref="G784" si="592">H784+I784+J784+K784+L784+M784+N784</f>
        <v>0</v>
      </c>
      <c r="H784" s="6">
        <f t="shared" ref="H784" si="593">I784+J784+K784+L784+M784+N784+O784</f>
        <v>0</v>
      </c>
      <c r="I784" s="6">
        <f t="shared" ref="I784" si="594">J784+K784+L784+M784+N784+O784+P784</f>
        <v>0</v>
      </c>
      <c r="J784" s="6">
        <f t="shared" ref="J784" si="595">K784+L784+M784+N784+O784+P784+Q784</f>
        <v>0</v>
      </c>
      <c r="K784" s="10"/>
    </row>
    <row r="785" spans="1:11">
      <c r="A785" s="8">
        <v>765</v>
      </c>
      <c r="B785" s="10" t="s">
        <v>4</v>
      </c>
      <c r="C785" s="6">
        <f t="shared" si="556"/>
        <v>4800</v>
      </c>
      <c r="D785" s="6">
        <v>0</v>
      </c>
      <c r="E785" s="6">
        <v>0</v>
      </c>
      <c r="F785" s="6">
        <v>0</v>
      </c>
      <c r="G785" s="6">
        <v>1200</v>
      </c>
      <c r="H785" s="6">
        <v>1200</v>
      </c>
      <c r="I785" s="6">
        <v>1200</v>
      </c>
      <c r="J785" s="6">
        <v>1200</v>
      </c>
      <c r="K785" s="10"/>
    </row>
    <row r="786" spans="1:11">
      <c r="A786" s="8">
        <v>766</v>
      </c>
      <c r="B786" s="10" t="s">
        <v>23</v>
      </c>
      <c r="C786" s="6">
        <f t="shared" si="556"/>
        <v>0</v>
      </c>
      <c r="D786" s="6">
        <f t="shared" ref="D786:D857" si="596">E786+F786+G786+H786+I786+J786+K786</f>
        <v>0</v>
      </c>
      <c r="E786" s="6">
        <f t="shared" ref="E786:E864" si="597">F786+G786+H786+I786+J786+K786+L786</f>
        <v>0</v>
      </c>
      <c r="F786" s="6">
        <f t="shared" ref="F786:F796" si="598">G786+H786+I786+J786+K786+L786+M786</f>
        <v>0</v>
      </c>
      <c r="G786" s="6">
        <f t="shared" ref="G786:G796" si="599">H786+I786+J786+K786+L786+M786+N786</f>
        <v>0</v>
      </c>
      <c r="H786" s="6">
        <f t="shared" ref="H786:H796" si="600">I786+J786+K786+L786+M786+N786+O786</f>
        <v>0</v>
      </c>
      <c r="I786" s="6">
        <f t="shared" ref="I786:I796" si="601">J786+K786+L786+M786+N786+O786+P786</f>
        <v>0</v>
      </c>
      <c r="J786" s="6">
        <f t="shared" ref="J786:J796" si="602">K786+L786+M786+N786+O786+P786+Q786</f>
        <v>0</v>
      </c>
      <c r="K786" s="10"/>
    </row>
    <row r="787" spans="1:11" ht="38.25">
      <c r="A787" s="8">
        <v>767</v>
      </c>
      <c r="B787" s="13" t="s">
        <v>251</v>
      </c>
      <c r="C787" s="6">
        <f t="shared" si="556"/>
        <v>0</v>
      </c>
      <c r="D787" s="6">
        <f t="shared" si="596"/>
        <v>0</v>
      </c>
      <c r="E787" s="6">
        <f t="shared" si="597"/>
        <v>0</v>
      </c>
      <c r="F787" s="6">
        <f t="shared" si="598"/>
        <v>0</v>
      </c>
      <c r="G787" s="6">
        <f t="shared" si="599"/>
        <v>0</v>
      </c>
      <c r="H787" s="6">
        <f t="shared" si="600"/>
        <v>0</v>
      </c>
      <c r="I787" s="6">
        <f t="shared" si="601"/>
        <v>0</v>
      </c>
      <c r="J787" s="6">
        <f t="shared" si="602"/>
        <v>0</v>
      </c>
      <c r="K787" s="10"/>
    </row>
    <row r="788" spans="1:11">
      <c r="A788" s="8">
        <v>768</v>
      </c>
      <c r="B788" s="13" t="s">
        <v>2</v>
      </c>
      <c r="C788" s="6">
        <f t="shared" ref="C788" si="603">D788+E788+F788+G788+H788+I788+J788</f>
        <v>0</v>
      </c>
      <c r="D788" s="6">
        <f t="shared" si="596"/>
        <v>0</v>
      </c>
      <c r="E788" s="6">
        <f t="shared" si="597"/>
        <v>0</v>
      </c>
      <c r="F788" s="6">
        <f t="shared" si="598"/>
        <v>0</v>
      </c>
      <c r="G788" s="6">
        <f t="shared" si="599"/>
        <v>0</v>
      </c>
      <c r="H788" s="6">
        <f t="shared" si="600"/>
        <v>0</v>
      </c>
      <c r="I788" s="6">
        <f t="shared" si="601"/>
        <v>0</v>
      </c>
      <c r="J788" s="6">
        <f t="shared" si="602"/>
        <v>0</v>
      </c>
      <c r="K788" s="10"/>
    </row>
    <row r="789" spans="1:11">
      <c r="A789" s="8">
        <v>769</v>
      </c>
      <c r="B789" s="10" t="s">
        <v>3</v>
      </c>
      <c r="C789" s="6">
        <f t="shared" si="556"/>
        <v>0</v>
      </c>
      <c r="D789" s="6">
        <f t="shared" si="596"/>
        <v>0</v>
      </c>
      <c r="E789" s="6">
        <f t="shared" si="597"/>
        <v>0</v>
      </c>
      <c r="F789" s="6">
        <f t="shared" si="598"/>
        <v>0</v>
      </c>
      <c r="G789" s="6">
        <f t="shared" si="599"/>
        <v>0</v>
      </c>
      <c r="H789" s="6">
        <f t="shared" si="600"/>
        <v>0</v>
      </c>
      <c r="I789" s="6">
        <f t="shared" si="601"/>
        <v>0</v>
      </c>
      <c r="J789" s="6">
        <f t="shared" si="602"/>
        <v>0</v>
      </c>
      <c r="K789" s="10"/>
    </row>
    <row r="790" spans="1:11">
      <c r="A790" s="8">
        <v>770</v>
      </c>
      <c r="B790" s="10" t="s">
        <v>4</v>
      </c>
      <c r="C790" s="6">
        <f t="shared" si="556"/>
        <v>0</v>
      </c>
      <c r="D790" s="6">
        <f t="shared" si="596"/>
        <v>0</v>
      </c>
      <c r="E790" s="6">
        <f t="shared" si="597"/>
        <v>0</v>
      </c>
      <c r="F790" s="6">
        <f t="shared" si="598"/>
        <v>0</v>
      </c>
      <c r="G790" s="6">
        <f t="shared" si="599"/>
        <v>0</v>
      </c>
      <c r="H790" s="6">
        <f t="shared" si="600"/>
        <v>0</v>
      </c>
      <c r="I790" s="6">
        <f t="shared" si="601"/>
        <v>0</v>
      </c>
      <c r="J790" s="6">
        <f t="shared" si="602"/>
        <v>0</v>
      </c>
      <c r="K790" s="10"/>
    </row>
    <row r="791" spans="1:11">
      <c r="A791" s="8">
        <v>771</v>
      </c>
      <c r="B791" s="10" t="s">
        <v>23</v>
      </c>
      <c r="C791" s="6">
        <f t="shared" si="556"/>
        <v>0</v>
      </c>
      <c r="D791" s="6">
        <f t="shared" si="596"/>
        <v>0</v>
      </c>
      <c r="E791" s="6">
        <f t="shared" si="597"/>
        <v>0</v>
      </c>
      <c r="F791" s="6">
        <f t="shared" si="598"/>
        <v>0</v>
      </c>
      <c r="G791" s="6">
        <f t="shared" si="599"/>
        <v>0</v>
      </c>
      <c r="H791" s="6">
        <f t="shared" si="600"/>
        <v>0</v>
      </c>
      <c r="I791" s="6">
        <f t="shared" si="601"/>
        <v>0</v>
      </c>
      <c r="J791" s="6">
        <f t="shared" si="602"/>
        <v>0</v>
      </c>
      <c r="K791" s="10"/>
    </row>
    <row r="792" spans="1:11">
      <c r="A792" s="8">
        <v>772</v>
      </c>
      <c r="B792" s="13" t="s">
        <v>216</v>
      </c>
      <c r="C792" s="6">
        <f t="shared" si="556"/>
        <v>0</v>
      </c>
      <c r="D792" s="6">
        <f t="shared" si="596"/>
        <v>0</v>
      </c>
      <c r="E792" s="6">
        <f t="shared" si="597"/>
        <v>0</v>
      </c>
      <c r="F792" s="6">
        <f t="shared" si="598"/>
        <v>0</v>
      </c>
      <c r="G792" s="6">
        <f t="shared" si="599"/>
        <v>0</v>
      </c>
      <c r="H792" s="6">
        <f t="shared" si="600"/>
        <v>0</v>
      </c>
      <c r="I792" s="6">
        <f t="shared" si="601"/>
        <v>0</v>
      </c>
      <c r="J792" s="6">
        <f t="shared" si="602"/>
        <v>0</v>
      </c>
      <c r="K792" s="10"/>
    </row>
    <row r="793" spans="1:11">
      <c r="A793" s="8">
        <v>773</v>
      </c>
      <c r="B793" s="13" t="s">
        <v>2</v>
      </c>
      <c r="C793" s="6">
        <f t="shared" ref="C793" si="604">D793+E793+F793+G793+H793+I793+J793</f>
        <v>0</v>
      </c>
      <c r="D793" s="6">
        <f t="shared" si="596"/>
        <v>0</v>
      </c>
      <c r="E793" s="6">
        <f t="shared" si="597"/>
        <v>0</v>
      </c>
      <c r="F793" s="6">
        <f t="shared" si="598"/>
        <v>0</v>
      </c>
      <c r="G793" s="6">
        <f t="shared" si="599"/>
        <v>0</v>
      </c>
      <c r="H793" s="6">
        <f t="shared" si="600"/>
        <v>0</v>
      </c>
      <c r="I793" s="6">
        <f t="shared" si="601"/>
        <v>0</v>
      </c>
      <c r="J793" s="6">
        <f t="shared" si="602"/>
        <v>0</v>
      </c>
      <c r="K793" s="10"/>
    </row>
    <row r="794" spans="1:11">
      <c r="A794" s="8">
        <v>774</v>
      </c>
      <c r="B794" s="10" t="s">
        <v>3</v>
      </c>
      <c r="C794" s="6">
        <f t="shared" si="556"/>
        <v>0</v>
      </c>
      <c r="D794" s="6">
        <f t="shared" si="596"/>
        <v>0</v>
      </c>
      <c r="E794" s="6">
        <f t="shared" si="597"/>
        <v>0</v>
      </c>
      <c r="F794" s="6">
        <f t="shared" si="598"/>
        <v>0</v>
      </c>
      <c r="G794" s="6">
        <f t="shared" si="599"/>
        <v>0</v>
      </c>
      <c r="H794" s="6">
        <f t="shared" si="600"/>
        <v>0</v>
      </c>
      <c r="I794" s="6">
        <f t="shared" si="601"/>
        <v>0</v>
      </c>
      <c r="J794" s="6">
        <f t="shared" si="602"/>
        <v>0</v>
      </c>
      <c r="K794" s="10"/>
    </row>
    <row r="795" spans="1:11">
      <c r="A795" s="8">
        <v>775</v>
      </c>
      <c r="B795" s="10" t="s">
        <v>4</v>
      </c>
      <c r="C795" s="6">
        <f t="shared" si="556"/>
        <v>0</v>
      </c>
      <c r="D795" s="6">
        <f t="shared" si="596"/>
        <v>0</v>
      </c>
      <c r="E795" s="6">
        <f t="shared" si="597"/>
        <v>0</v>
      </c>
      <c r="F795" s="6">
        <f t="shared" si="598"/>
        <v>0</v>
      </c>
      <c r="G795" s="6">
        <f t="shared" si="599"/>
        <v>0</v>
      </c>
      <c r="H795" s="6">
        <f t="shared" si="600"/>
        <v>0</v>
      </c>
      <c r="I795" s="6">
        <f t="shared" si="601"/>
        <v>0</v>
      </c>
      <c r="J795" s="6">
        <f t="shared" si="602"/>
        <v>0</v>
      </c>
      <c r="K795" s="10"/>
    </row>
    <row r="796" spans="1:11">
      <c r="A796" s="8">
        <v>776</v>
      </c>
      <c r="B796" s="10" t="s">
        <v>23</v>
      </c>
      <c r="C796" s="6">
        <f t="shared" si="556"/>
        <v>0</v>
      </c>
      <c r="D796" s="6">
        <f t="shared" si="596"/>
        <v>0</v>
      </c>
      <c r="E796" s="6">
        <f t="shared" si="597"/>
        <v>0</v>
      </c>
      <c r="F796" s="6">
        <f t="shared" si="598"/>
        <v>0</v>
      </c>
      <c r="G796" s="6">
        <f t="shared" si="599"/>
        <v>0</v>
      </c>
      <c r="H796" s="6">
        <f t="shared" si="600"/>
        <v>0</v>
      </c>
      <c r="I796" s="6">
        <f t="shared" si="601"/>
        <v>0</v>
      </c>
      <c r="J796" s="6">
        <f t="shared" si="602"/>
        <v>0</v>
      </c>
      <c r="K796" s="10"/>
    </row>
    <row r="797" spans="1:11" ht="27">
      <c r="A797" s="8">
        <v>777</v>
      </c>
      <c r="B797" s="12" t="s">
        <v>48</v>
      </c>
      <c r="C797" s="5">
        <f t="shared" si="556"/>
        <v>4370.1000000000004</v>
      </c>
      <c r="D797" s="5">
        <f>D798+D799+D800+D801</f>
        <v>465.1</v>
      </c>
      <c r="E797" s="5">
        <f>E798+E799+E800+E801</f>
        <v>3905</v>
      </c>
      <c r="F797" s="5">
        <f t="shared" ref="F797:F864" si="605">G797+H797+I797+J797+K797+L797+M797</f>
        <v>0</v>
      </c>
      <c r="G797" s="5">
        <f t="shared" ref="G797:G864" si="606">H797+I797+J797+K797+L797+M797+N797</f>
        <v>0</v>
      </c>
      <c r="H797" s="5">
        <f t="shared" ref="H797:H864" si="607">I797+J797+K797+L797+M797+N797+O797</f>
        <v>0</v>
      </c>
      <c r="I797" s="5">
        <f t="shared" ref="I797:I864" si="608">J797+K797+L797+M797+N797+O797+P797</f>
        <v>0</v>
      </c>
      <c r="J797" s="5">
        <f t="shared" ref="J797:J864" si="609">K797+L797+M797+N797+O797+P797+Q797</f>
        <v>0</v>
      </c>
      <c r="K797" s="11"/>
    </row>
    <row r="798" spans="1:11">
      <c r="A798" s="8">
        <v>778</v>
      </c>
      <c r="B798" s="12" t="s">
        <v>2</v>
      </c>
      <c r="C798" s="6">
        <f t="shared" ref="C798" si="610">D798+E798+F798+G798+H798+I798+J798</f>
        <v>0</v>
      </c>
      <c r="D798" s="6">
        <f t="shared" si="596"/>
        <v>0</v>
      </c>
      <c r="E798" s="6">
        <f t="shared" si="597"/>
        <v>0</v>
      </c>
      <c r="F798" s="6">
        <f t="shared" si="605"/>
        <v>0</v>
      </c>
      <c r="G798" s="6">
        <f t="shared" si="606"/>
        <v>0</v>
      </c>
      <c r="H798" s="6">
        <f t="shared" si="607"/>
        <v>0</v>
      </c>
      <c r="I798" s="6">
        <f t="shared" si="608"/>
        <v>0</v>
      </c>
      <c r="J798" s="6">
        <f t="shared" si="609"/>
        <v>0</v>
      </c>
      <c r="K798" s="10"/>
    </row>
    <row r="799" spans="1:11">
      <c r="A799" s="8">
        <v>779</v>
      </c>
      <c r="B799" s="10" t="s">
        <v>3</v>
      </c>
      <c r="C799" s="6">
        <f t="shared" si="556"/>
        <v>0</v>
      </c>
      <c r="D799" s="6">
        <f t="shared" si="596"/>
        <v>0</v>
      </c>
      <c r="E799" s="6">
        <f t="shared" si="597"/>
        <v>0</v>
      </c>
      <c r="F799" s="6">
        <f t="shared" si="605"/>
        <v>0</v>
      </c>
      <c r="G799" s="6">
        <f t="shared" si="606"/>
        <v>0</v>
      </c>
      <c r="H799" s="6">
        <f t="shared" si="607"/>
        <v>0</v>
      </c>
      <c r="I799" s="6">
        <f t="shared" si="608"/>
        <v>0</v>
      </c>
      <c r="J799" s="6">
        <f t="shared" si="609"/>
        <v>0</v>
      </c>
      <c r="K799" s="10"/>
    </row>
    <row r="800" spans="1:11">
      <c r="A800" s="8">
        <v>780</v>
      </c>
      <c r="B800" s="10" t="s">
        <v>4</v>
      </c>
      <c r="C800" s="6">
        <f t="shared" si="556"/>
        <v>4370.1000000000004</v>
      </c>
      <c r="D800" s="6">
        <f>D805+D810+D815+D820+D825+D830+D835+D844+D840+D848</f>
        <v>465.1</v>
      </c>
      <c r="E800" s="6">
        <f>E805+E810+E815+E820+E825+E830+E835+E840+E844+E848</f>
        <v>3905</v>
      </c>
      <c r="F800" s="6">
        <f t="shared" si="605"/>
        <v>0</v>
      </c>
      <c r="G800" s="6">
        <f t="shared" si="606"/>
        <v>0</v>
      </c>
      <c r="H800" s="6">
        <f t="shared" si="607"/>
        <v>0</v>
      </c>
      <c r="I800" s="6">
        <f t="shared" si="608"/>
        <v>0</v>
      </c>
      <c r="J800" s="6">
        <f t="shared" si="609"/>
        <v>0</v>
      </c>
      <c r="K800" s="10"/>
    </row>
    <row r="801" spans="1:11">
      <c r="A801" s="8">
        <v>781</v>
      </c>
      <c r="B801" s="10" t="s">
        <v>5</v>
      </c>
      <c r="C801" s="6">
        <f t="shared" si="556"/>
        <v>0</v>
      </c>
      <c r="D801" s="6">
        <f t="shared" si="596"/>
        <v>0</v>
      </c>
      <c r="E801" s="6">
        <f t="shared" si="597"/>
        <v>0</v>
      </c>
      <c r="F801" s="6">
        <f t="shared" si="605"/>
        <v>0</v>
      </c>
      <c r="G801" s="6">
        <f t="shared" si="606"/>
        <v>0</v>
      </c>
      <c r="H801" s="6">
        <f t="shared" si="607"/>
        <v>0</v>
      </c>
      <c r="I801" s="6">
        <f t="shared" si="608"/>
        <v>0</v>
      </c>
      <c r="J801" s="6">
        <f t="shared" si="609"/>
        <v>0</v>
      </c>
      <c r="K801" s="10"/>
    </row>
    <row r="802" spans="1:11" ht="51">
      <c r="A802" s="8">
        <v>782</v>
      </c>
      <c r="B802" s="13" t="s">
        <v>252</v>
      </c>
      <c r="C802" s="6">
        <f t="shared" si="556"/>
        <v>0</v>
      </c>
      <c r="D802" s="6">
        <f t="shared" si="596"/>
        <v>0</v>
      </c>
      <c r="E802" s="6">
        <f t="shared" si="597"/>
        <v>0</v>
      </c>
      <c r="F802" s="6">
        <f t="shared" si="605"/>
        <v>0</v>
      </c>
      <c r="G802" s="6">
        <f t="shared" si="606"/>
        <v>0</v>
      </c>
      <c r="H802" s="6">
        <f t="shared" si="607"/>
        <v>0</v>
      </c>
      <c r="I802" s="6">
        <f t="shared" si="608"/>
        <v>0</v>
      </c>
      <c r="J802" s="6">
        <f t="shared" si="609"/>
        <v>0</v>
      </c>
      <c r="K802" s="10"/>
    </row>
    <row r="803" spans="1:11">
      <c r="A803" s="8">
        <v>783</v>
      </c>
      <c r="B803" s="13" t="s">
        <v>2</v>
      </c>
      <c r="C803" s="6">
        <f t="shared" ref="C803" si="611">D803+E803+F803+G803+H803+I803+J803</f>
        <v>0</v>
      </c>
      <c r="D803" s="6">
        <f t="shared" si="596"/>
        <v>0</v>
      </c>
      <c r="E803" s="6">
        <f t="shared" si="597"/>
        <v>0</v>
      </c>
      <c r="F803" s="6">
        <f t="shared" si="605"/>
        <v>0</v>
      </c>
      <c r="G803" s="6">
        <f t="shared" si="606"/>
        <v>0</v>
      </c>
      <c r="H803" s="6">
        <f t="shared" si="607"/>
        <v>0</v>
      </c>
      <c r="I803" s="6">
        <f t="shared" si="608"/>
        <v>0</v>
      </c>
      <c r="J803" s="6">
        <f t="shared" si="609"/>
        <v>0</v>
      </c>
      <c r="K803" s="10"/>
    </row>
    <row r="804" spans="1:11">
      <c r="A804" s="8">
        <v>784</v>
      </c>
      <c r="B804" s="10" t="s">
        <v>49</v>
      </c>
      <c r="C804" s="6">
        <f t="shared" si="556"/>
        <v>0</v>
      </c>
      <c r="D804" s="6">
        <f t="shared" si="596"/>
        <v>0</v>
      </c>
      <c r="E804" s="6">
        <f t="shared" si="597"/>
        <v>0</v>
      </c>
      <c r="F804" s="6">
        <f t="shared" si="605"/>
        <v>0</v>
      </c>
      <c r="G804" s="6">
        <f t="shared" si="606"/>
        <v>0</v>
      </c>
      <c r="H804" s="6">
        <f t="shared" si="607"/>
        <v>0</v>
      </c>
      <c r="I804" s="6">
        <f t="shared" si="608"/>
        <v>0</v>
      </c>
      <c r="J804" s="6">
        <f t="shared" si="609"/>
        <v>0</v>
      </c>
      <c r="K804" s="10"/>
    </row>
    <row r="805" spans="1:11">
      <c r="A805" s="8">
        <v>785</v>
      </c>
      <c r="B805" s="10" t="s">
        <v>50</v>
      </c>
      <c r="C805" s="6">
        <f t="shared" si="556"/>
        <v>0</v>
      </c>
      <c r="D805" s="6">
        <f t="shared" si="596"/>
        <v>0</v>
      </c>
      <c r="E805" s="6">
        <f t="shared" si="597"/>
        <v>0</v>
      </c>
      <c r="F805" s="6">
        <f t="shared" si="605"/>
        <v>0</v>
      </c>
      <c r="G805" s="6">
        <f t="shared" si="606"/>
        <v>0</v>
      </c>
      <c r="H805" s="6">
        <f t="shared" si="607"/>
        <v>0</v>
      </c>
      <c r="I805" s="6">
        <f t="shared" si="608"/>
        <v>0</v>
      </c>
      <c r="J805" s="6">
        <f t="shared" si="609"/>
        <v>0</v>
      </c>
      <c r="K805" s="10"/>
    </row>
    <row r="806" spans="1:11">
      <c r="A806" s="8">
        <v>786</v>
      </c>
      <c r="B806" s="10" t="s">
        <v>21</v>
      </c>
      <c r="C806" s="6">
        <f t="shared" si="556"/>
        <v>0</v>
      </c>
      <c r="D806" s="6">
        <f t="shared" si="596"/>
        <v>0</v>
      </c>
      <c r="E806" s="6">
        <f t="shared" si="597"/>
        <v>0</v>
      </c>
      <c r="F806" s="6">
        <f t="shared" si="605"/>
        <v>0</v>
      </c>
      <c r="G806" s="6">
        <f t="shared" si="606"/>
        <v>0</v>
      </c>
      <c r="H806" s="6">
        <f t="shared" si="607"/>
        <v>0</v>
      </c>
      <c r="I806" s="6">
        <f t="shared" si="608"/>
        <v>0</v>
      </c>
      <c r="J806" s="6">
        <f t="shared" si="609"/>
        <v>0</v>
      </c>
      <c r="K806" s="10"/>
    </row>
    <row r="807" spans="1:11" ht="38.25">
      <c r="A807" s="8">
        <v>787</v>
      </c>
      <c r="B807" s="13" t="s">
        <v>253</v>
      </c>
      <c r="C807" s="6">
        <f t="shared" si="556"/>
        <v>0</v>
      </c>
      <c r="D807" s="6">
        <f t="shared" si="596"/>
        <v>0</v>
      </c>
      <c r="E807" s="6">
        <f t="shared" si="597"/>
        <v>0</v>
      </c>
      <c r="F807" s="6">
        <f t="shared" si="605"/>
        <v>0</v>
      </c>
      <c r="G807" s="6">
        <f t="shared" si="606"/>
        <v>0</v>
      </c>
      <c r="H807" s="6">
        <f t="shared" si="607"/>
        <v>0</v>
      </c>
      <c r="I807" s="6">
        <f t="shared" si="608"/>
        <v>0</v>
      </c>
      <c r="J807" s="6">
        <f t="shared" si="609"/>
        <v>0</v>
      </c>
      <c r="K807" s="10"/>
    </row>
    <row r="808" spans="1:11">
      <c r="A808" s="8">
        <v>788</v>
      </c>
      <c r="B808" s="13" t="s">
        <v>2</v>
      </c>
      <c r="C808" s="6">
        <f t="shared" ref="C808" si="612">D808+E808+F808+G808+H808+I808+J808</f>
        <v>0</v>
      </c>
      <c r="D808" s="6">
        <f t="shared" si="596"/>
        <v>0</v>
      </c>
      <c r="E808" s="6">
        <f t="shared" si="597"/>
        <v>0</v>
      </c>
      <c r="F808" s="6">
        <f t="shared" si="605"/>
        <v>0</v>
      </c>
      <c r="G808" s="6">
        <f t="shared" si="606"/>
        <v>0</v>
      </c>
      <c r="H808" s="6">
        <f t="shared" si="607"/>
        <v>0</v>
      </c>
      <c r="I808" s="6">
        <f t="shared" si="608"/>
        <v>0</v>
      </c>
      <c r="J808" s="6">
        <f t="shared" si="609"/>
        <v>0</v>
      </c>
      <c r="K808" s="10"/>
    </row>
    <row r="809" spans="1:11">
      <c r="A809" s="8">
        <v>789</v>
      </c>
      <c r="B809" s="10" t="s">
        <v>49</v>
      </c>
      <c r="C809" s="6">
        <f t="shared" si="556"/>
        <v>0</v>
      </c>
      <c r="D809" s="6">
        <f t="shared" si="596"/>
        <v>0</v>
      </c>
      <c r="E809" s="6">
        <f t="shared" si="597"/>
        <v>0</v>
      </c>
      <c r="F809" s="6">
        <f t="shared" si="605"/>
        <v>0</v>
      </c>
      <c r="G809" s="6">
        <f t="shared" si="606"/>
        <v>0</v>
      </c>
      <c r="H809" s="6">
        <f t="shared" si="607"/>
        <v>0</v>
      </c>
      <c r="I809" s="6">
        <f t="shared" si="608"/>
        <v>0</v>
      </c>
      <c r="J809" s="6">
        <f t="shared" si="609"/>
        <v>0</v>
      </c>
      <c r="K809" s="10"/>
    </row>
    <row r="810" spans="1:11">
      <c r="A810" s="8">
        <v>790</v>
      </c>
      <c r="B810" s="10" t="s">
        <v>50</v>
      </c>
      <c r="C810" s="6">
        <f t="shared" si="556"/>
        <v>0</v>
      </c>
      <c r="D810" s="6">
        <f t="shared" si="596"/>
        <v>0</v>
      </c>
      <c r="E810" s="6">
        <f t="shared" si="597"/>
        <v>0</v>
      </c>
      <c r="F810" s="6">
        <f t="shared" si="605"/>
        <v>0</v>
      </c>
      <c r="G810" s="6">
        <f t="shared" si="606"/>
        <v>0</v>
      </c>
      <c r="H810" s="6">
        <f t="shared" si="607"/>
        <v>0</v>
      </c>
      <c r="I810" s="6">
        <f t="shared" si="608"/>
        <v>0</v>
      </c>
      <c r="J810" s="6">
        <f t="shared" si="609"/>
        <v>0</v>
      </c>
      <c r="K810" s="10"/>
    </row>
    <row r="811" spans="1:11">
      <c r="A811" s="8">
        <v>791</v>
      </c>
      <c r="B811" s="10" t="s">
        <v>21</v>
      </c>
      <c r="C811" s="6">
        <f t="shared" si="556"/>
        <v>0</v>
      </c>
      <c r="D811" s="6">
        <f t="shared" si="596"/>
        <v>0</v>
      </c>
      <c r="E811" s="6">
        <f t="shared" si="597"/>
        <v>0</v>
      </c>
      <c r="F811" s="6">
        <f t="shared" si="605"/>
        <v>0</v>
      </c>
      <c r="G811" s="6">
        <f t="shared" si="606"/>
        <v>0</v>
      </c>
      <c r="H811" s="6">
        <f t="shared" si="607"/>
        <v>0</v>
      </c>
      <c r="I811" s="6">
        <f t="shared" si="608"/>
        <v>0</v>
      </c>
      <c r="J811" s="6">
        <f t="shared" si="609"/>
        <v>0</v>
      </c>
      <c r="K811" s="10"/>
    </row>
    <row r="812" spans="1:11" ht="38.25">
      <c r="A812" s="8">
        <v>792</v>
      </c>
      <c r="B812" s="13" t="s">
        <v>254</v>
      </c>
      <c r="C812" s="6">
        <f t="shared" si="556"/>
        <v>0</v>
      </c>
      <c r="D812" s="6">
        <f t="shared" si="596"/>
        <v>0</v>
      </c>
      <c r="E812" s="6">
        <f t="shared" si="597"/>
        <v>0</v>
      </c>
      <c r="F812" s="6">
        <f t="shared" si="605"/>
        <v>0</v>
      </c>
      <c r="G812" s="6">
        <f t="shared" si="606"/>
        <v>0</v>
      </c>
      <c r="H812" s="6">
        <f t="shared" si="607"/>
        <v>0</v>
      </c>
      <c r="I812" s="6">
        <f t="shared" si="608"/>
        <v>0</v>
      </c>
      <c r="J812" s="6">
        <f t="shared" si="609"/>
        <v>0</v>
      </c>
      <c r="K812" s="10"/>
    </row>
    <row r="813" spans="1:11">
      <c r="A813" s="8">
        <v>793</v>
      </c>
      <c r="B813" s="13" t="s">
        <v>2</v>
      </c>
      <c r="C813" s="6">
        <f t="shared" ref="C813" si="613">D813+E813+F813+G813+H813+I813+J813</f>
        <v>0</v>
      </c>
      <c r="D813" s="6">
        <f t="shared" si="596"/>
        <v>0</v>
      </c>
      <c r="E813" s="6">
        <f t="shared" si="597"/>
        <v>0</v>
      </c>
      <c r="F813" s="6">
        <f t="shared" si="605"/>
        <v>0</v>
      </c>
      <c r="G813" s="6">
        <f t="shared" si="606"/>
        <v>0</v>
      </c>
      <c r="H813" s="6">
        <f t="shared" si="607"/>
        <v>0</v>
      </c>
      <c r="I813" s="6">
        <f t="shared" si="608"/>
        <v>0</v>
      </c>
      <c r="J813" s="6">
        <f t="shared" si="609"/>
        <v>0</v>
      </c>
      <c r="K813" s="10"/>
    </row>
    <row r="814" spans="1:11">
      <c r="A814" s="8">
        <v>794</v>
      </c>
      <c r="B814" s="10" t="s">
        <v>49</v>
      </c>
      <c r="C814" s="6">
        <f t="shared" si="556"/>
        <v>0</v>
      </c>
      <c r="D814" s="6">
        <f t="shared" si="596"/>
        <v>0</v>
      </c>
      <c r="E814" s="6">
        <f t="shared" si="597"/>
        <v>0</v>
      </c>
      <c r="F814" s="6">
        <f t="shared" si="605"/>
        <v>0</v>
      </c>
      <c r="G814" s="6">
        <f t="shared" si="606"/>
        <v>0</v>
      </c>
      <c r="H814" s="6">
        <f t="shared" si="607"/>
        <v>0</v>
      </c>
      <c r="I814" s="6">
        <f t="shared" si="608"/>
        <v>0</v>
      </c>
      <c r="J814" s="6">
        <f t="shared" si="609"/>
        <v>0</v>
      </c>
      <c r="K814" s="10"/>
    </row>
    <row r="815" spans="1:11">
      <c r="A815" s="8">
        <v>795</v>
      </c>
      <c r="B815" s="10" t="s">
        <v>50</v>
      </c>
      <c r="C815" s="6">
        <f t="shared" si="556"/>
        <v>0</v>
      </c>
      <c r="D815" s="6">
        <f t="shared" si="596"/>
        <v>0</v>
      </c>
      <c r="E815" s="6">
        <f t="shared" si="597"/>
        <v>0</v>
      </c>
      <c r="F815" s="6">
        <f t="shared" si="605"/>
        <v>0</v>
      </c>
      <c r="G815" s="6">
        <f t="shared" si="606"/>
        <v>0</v>
      </c>
      <c r="H815" s="6">
        <f t="shared" si="607"/>
        <v>0</v>
      </c>
      <c r="I815" s="6">
        <f t="shared" si="608"/>
        <v>0</v>
      </c>
      <c r="J815" s="6">
        <f t="shared" si="609"/>
        <v>0</v>
      </c>
      <c r="K815" s="10"/>
    </row>
    <row r="816" spans="1:11">
      <c r="A816" s="8">
        <v>796</v>
      </c>
      <c r="B816" s="10" t="s">
        <v>21</v>
      </c>
      <c r="C816" s="6">
        <f t="shared" si="556"/>
        <v>0</v>
      </c>
      <c r="D816" s="6">
        <f t="shared" si="596"/>
        <v>0</v>
      </c>
      <c r="E816" s="6">
        <f t="shared" si="597"/>
        <v>0</v>
      </c>
      <c r="F816" s="6">
        <f t="shared" si="605"/>
        <v>0</v>
      </c>
      <c r="G816" s="6">
        <f t="shared" si="606"/>
        <v>0</v>
      </c>
      <c r="H816" s="6">
        <f t="shared" si="607"/>
        <v>0</v>
      </c>
      <c r="I816" s="6">
        <f t="shared" si="608"/>
        <v>0</v>
      </c>
      <c r="J816" s="6">
        <f t="shared" si="609"/>
        <v>0</v>
      </c>
      <c r="K816" s="10"/>
    </row>
    <row r="817" spans="1:11" ht="42.75" customHeight="1">
      <c r="A817" s="8">
        <v>797</v>
      </c>
      <c r="B817" s="13" t="s">
        <v>255</v>
      </c>
      <c r="C817" s="6">
        <f t="shared" si="556"/>
        <v>0</v>
      </c>
      <c r="D817" s="6">
        <f t="shared" si="596"/>
        <v>0</v>
      </c>
      <c r="E817" s="6">
        <f t="shared" si="597"/>
        <v>0</v>
      </c>
      <c r="F817" s="6">
        <f t="shared" si="605"/>
        <v>0</v>
      </c>
      <c r="G817" s="6">
        <f t="shared" si="606"/>
        <v>0</v>
      </c>
      <c r="H817" s="6">
        <f t="shared" si="607"/>
        <v>0</v>
      </c>
      <c r="I817" s="6">
        <f t="shared" si="608"/>
        <v>0</v>
      </c>
      <c r="J817" s="6">
        <f t="shared" si="609"/>
        <v>0</v>
      </c>
      <c r="K817" s="10"/>
    </row>
    <row r="818" spans="1:11" ht="14.25" customHeight="1">
      <c r="A818" s="8">
        <v>798</v>
      </c>
      <c r="B818" s="13" t="s">
        <v>2</v>
      </c>
      <c r="C818" s="6">
        <f t="shared" ref="C818" si="614">D818+E818+F818+G818+H818+I818+J818</f>
        <v>0</v>
      </c>
      <c r="D818" s="6">
        <f t="shared" si="596"/>
        <v>0</v>
      </c>
      <c r="E818" s="6">
        <f t="shared" si="597"/>
        <v>0</v>
      </c>
      <c r="F818" s="6">
        <f t="shared" si="605"/>
        <v>0</v>
      </c>
      <c r="G818" s="6">
        <f t="shared" si="606"/>
        <v>0</v>
      </c>
      <c r="H818" s="6">
        <f t="shared" si="607"/>
        <v>0</v>
      </c>
      <c r="I818" s="6">
        <f t="shared" si="608"/>
        <v>0</v>
      </c>
      <c r="J818" s="6">
        <f t="shared" si="609"/>
        <v>0</v>
      </c>
      <c r="K818" s="10"/>
    </row>
    <row r="819" spans="1:11">
      <c r="A819" s="8">
        <v>799</v>
      </c>
      <c r="B819" s="10" t="s">
        <v>49</v>
      </c>
      <c r="C819" s="6">
        <f t="shared" si="556"/>
        <v>0</v>
      </c>
      <c r="D819" s="6">
        <f t="shared" si="596"/>
        <v>0</v>
      </c>
      <c r="E819" s="6">
        <f t="shared" si="597"/>
        <v>0</v>
      </c>
      <c r="F819" s="6">
        <f t="shared" si="605"/>
        <v>0</v>
      </c>
      <c r="G819" s="6">
        <f t="shared" si="606"/>
        <v>0</v>
      </c>
      <c r="H819" s="6">
        <f t="shared" si="607"/>
        <v>0</v>
      </c>
      <c r="I819" s="6">
        <f t="shared" si="608"/>
        <v>0</v>
      </c>
      <c r="J819" s="6">
        <f t="shared" si="609"/>
        <v>0</v>
      </c>
      <c r="K819" s="10"/>
    </row>
    <row r="820" spans="1:11">
      <c r="A820" s="8">
        <v>800</v>
      </c>
      <c r="B820" s="10" t="s">
        <v>50</v>
      </c>
      <c r="C820" s="6">
        <f t="shared" si="556"/>
        <v>0</v>
      </c>
      <c r="D820" s="6">
        <f t="shared" si="596"/>
        <v>0</v>
      </c>
      <c r="E820" s="6">
        <f t="shared" si="597"/>
        <v>0</v>
      </c>
      <c r="F820" s="6">
        <f t="shared" si="605"/>
        <v>0</v>
      </c>
      <c r="G820" s="6">
        <f t="shared" si="606"/>
        <v>0</v>
      </c>
      <c r="H820" s="6">
        <f t="shared" si="607"/>
        <v>0</v>
      </c>
      <c r="I820" s="6">
        <f t="shared" si="608"/>
        <v>0</v>
      </c>
      <c r="J820" s="6">
        <f t="shared" si="609"/>
        <v>0</v>
      </c>
      <c r="K820" s="10"/>
    </row>
    <row r="821" spans="1:11">
      <c r="A821" s="8">
        <v>801</v>
      </c>
      <c r="B821" s="10" t="s">
        <v>21</v>
      </c>
      <c r="C821" s="6">
        <f t="shared" si="556"/>
        <v>0</v>
      </c>
      <c r="D821" s="6">
        <f t="shared" si="596"/>
        <v>0</v>
      </c>
      <c r="E821" s="6">
        <f t="shared" si="597"/>
        <v>0</v>
      </c>
      <c r="F821" s="6">
        <f t="shared" si="605"/>
        <v>0</v>
      </c>
      <c r="G821" s="6">
        <f t="shared" si="606"/>
        <v>0</v>
      </c>
      <c r="H821" s="6">
        <f t="shared" si="607"/>
        <v>0</v>
      </c>
      <c r="I821" s="6">
        <f t="shared" si="608"/>
        <v>0</v>
      </c>
      <c r="J821" s="6">
        <f t="shared" si="609"/>
        <v>0</v>
      </c>
      <c r="K821" s="10"/>
    </row>
    <row r="822" spans="1:11" ht="38.25">
      <c r="A822" s="8">
        <v>802</v>
      </c>
      <c r="B822" s="13" t="s">
        <v>209</v>
      </c>
      <c r="C822" s="6">
        <f t="shared" si="556"/>
        <v>0</v>
      </c>
      <c r="D822" s="6">
        <f t="shared" si="596"/>
        <v>0</v>
      </c>
      <c r="E822" s="6">
        <f t="shared" si="597"/>
        <v>0</v>
      </c>
      <c r="F822" s="6">
        <f t="shared" si="605"/>
        <v>0</v>
      </c>
      <c r="G822" s="6">
        <f t="shared" si="606"/>
        <v>0</v>
      </c>
      <c r="H822" s="6">
        <f t="shared" si="607"/>
        <v>0</v>
      </c>
      <c r="I822" s="6">
        <f t="shared" si="608"/>
        <v>0</v>
      </c>
      <c r="J822" s="6">
        <f t="shared" si="609"/>
        <v>0</v>
      </c>
      <c r="K822" s="10"/>
    </row>
    <row r="823" spans="1:11">
      <c r="A823" s="8">
        <v>803</v>
      </c>
      <c r="B823" s="13" t="s">
        <v>2</v>
      </c>
      <c r="C823" s="6">
        <f t="shared" ref="C823" si="615">D823+E823+F823+G823+H823+I823+J823</f>
        <v>0</v>
      </c>
      <c r="D823" s="6">
        <f t="shared" si="596"/>
        <v>0</v>
      </c>
      <c r="E823" s="6">
        <f t="shared" si="597"/>
        <v>0</v>
      </c>
      <c r="F823" s="6">
        <f t="shared" si="605"/>
        <v>0</v>
      </c>
      <c r="G823" s="6">
        <f t="shared" si="606"/>
        <v>0</v>
      </c>
      <c r="H823" s="6">
        <f t="shared" si="607"/>
        <v>0</v>
      </c>
      <c r="I823" s="6">
        <f t="shared" si="608"/>
        <v>0</v>
      </c>
      <c r="J823" s="6">
        <f t="shared" si="609"/>
        <v>0</v>
      </c>
      <c r="K823" s="10"/>
    </row>
    <row r="824" spans="1:11">
      <c r="A824" s="8">
        <v>804</v>
      </c>
      <c r="B824" s="10" t="s">
        <v>49</v>
      </c>
      <c r="C824" s="6">
        <f t="shared" si="556"/>
        <v>0</v>
      </c>
      <c r="D824" s="6">
        <f t="shared" si="596"/>
        <v>0</v>
      </c>
      <c r="E824" s="6">
        <f t="shared" si="597"/>
        <v>0</v>
      </c>
      <c r="F824" s="6">
        <f t="shared" si="605"/>
        <v>0</v>
      </c>
      <c r="G824" s="6">
        <f t="shared" si="606"/>
        <v>0</v>
      </c>
      <c r="H824" s="6">
        <f t="shared" si="607"/>
        <v>0</v>
      </c>
      <c r="I824" s="6">
        <f t="shared" si="608"/>
        <v>0</v>
      </c>
      <c r="J824" s="6">
        <f t="shared" si="609"/>
        <v>0</v>
      </c>
      <c r="K824" s="10"/>
    </row>
    <row r="825" spans="1:11">
      <c r="A825" s="8">
        <v>805</v>
      </c>
      <c r="B825" s="10" t="s">
        <v>50</v>
      </c>
      <c r="C825" s="6">
        <f t="shared" si="556"/>
        <v>0</v>
      </c>
      <c r="D825" s="6">
        <f t="shared" si="596"/>
        <v>0</v>
      </c>
      <c r="E825" s="6">
        <f t="shared" si="597"/>
        <v>0</v>
      </c>
      <c r="F825" s="6">
        <f t="shared" si="605"/>
        <v>0</v>
      </c>
      <c r="G825" s="6">
        <f t="shared" si="606"/>
        <v>0</v>
      </c>
      <c r="H825" s="6">
        <f t="shared" si="607"/>
        <v>0</v>
      </c>
      <c r="I825" s="6">
        <f t="shared" si="608"/>
        <v>0</v>
      </c>
      <c r="J825" s="6">
        <f t="shared" si="609"/>
        <v>0</v>
      </c>
      <c r="K825" s="10"/>
    </row>
    <row r="826" spans="1:11">
      <c r="A826" s="8">
        <v>806</v>
      </c>
      <c r="B826" s="10" t="s">
        <v>21</v>
      </c>
      <c r="C826" s="6">
        <f t="shared" si="556"/>
        <v>0</v>
      </c>
      <c r="D826" s="6">
        <f t="shared" si="596"/>
        <v>0</v>
      </c>
      <c r="E826" s="6">
        <f t="shared" si="597"/>
        <v>0</v>
      </c>
      <c r="F826" s="6">
        <f t="shared" si="605"/>
        <v>0</v>
      </c>
      <c r="G826" s="6">
        <f t="shared" si="606"/>
        <v>0</v>
      </c>
      <c r="H826" s="6">
        <f t="shared" si="607"/>
        <v>0</v>
      </c>
      <c r="I826" s="6">
        <f t="shared" si="608"/>
        <v>0</v>
      </c>
      <c r="J826" s="6">
        <f t="shared" si="609"/>
        <v>0</v>
      </c>
      <c r="K826" s="10"/>
    </row>
    <row r="827" spans="1:11" ht="38.25">
      <c r="A827" s="8">
        <v>807</v>
      </c>
      <c r="B827" s="13" t="s">
        <v>313</v>
      </c>
      <c r="C827" s="6">
        <f t="shared" si="556"/>
        <v>75.099999999999994</v>
      </c>
      <c r="D827" s="6">
        <f>D828+D829+D830+D831</f>
        <v>75.099999999999994</v>
      </c>
      <c r="E827" s="6">
        <f t="shared" si="597"/>
        <v>0</v>
      </c>
      <c r="F827" s="6">
        <f t="shared" si="605"/>
        <v>0</v>
      </c>
      <c r="G827" s="6">
        <f t="shared" si="606"/>
        <v>0</v>
      </c>
      <c r="H827" s="6">
        <f t="shared" si="607"/>
        <v>0</v>
      </c>
      <c r="I827" s="6">
        <f t="shared" si="608"/>
        <v>0</v>
      </c>
      <c r="J827" s="6">
        <f t="shared" si="609"/>
        <v>0</v>
      </c>
      <c r="K827" s="10"/>
    </row>
    <row r="828" spans="1:11">
      <c r="A828" s="8">
        <v>808</v>
      </c>
      <c r="B828" s="13" t="s">
        <v>2</v>
      </c>
      <c r="C828" s="6">
        <f t="shared" si="556"/>
        <v>0</v>
      </c>
      <c r="D828" s="6">
        <f t="shared" si="596"/>
        <v>0</v>
      </c>
      <c r="E828" s="6">
        <f t="shared" si="597"/>
        <v>0</v>
      </c>
      <c r="F828" s="6">
        <f t="shared" si="605"/>
        <v>0</v>
      </c>
      <c r="G828" s="6">
        <f t="shared" si="606"/>
        <v>0</v>
      </c>
      <c r="H828" s="6">
        <f t="shared" si="607"/>
        <v>0</v>
      </c>
      <c r="I828" s="6">
        <f t="shared" si="608"/>
        <v>0</v>
      </c>
      <c r="J828" s="6">
        <f t="shared" si="609"/>
        <v>0</v>
      </c>
      <c r="K828" s="10"/>
    </row>
    <row r="829" spans="1:11">
      <c r="A829" s="8">
        <v>809</v>
      </c>
      <c r="B829" s="10" t="s">
        <v>49</v>
      </c>
      <c r="C829" s="6">
        <f t="shared" si="556"/>
        <v>0</v>
      </c>
      <c r="D829" s="6">
        <f t="shared" si="596"/>
        <v>0</v>
      </c>
      <c r="E829" s="6">
        <f t="shared" si="597"/>
        <v>0</v>
      </c>
      <c r="F829" s="6">
        <f t="shared" si="605"/>
        <v>0</v>
      </c>
      <c r="G829" s="6">
        <f t="shared" si="606"/>
        <v>0</v>
      </c>
      <c r="H829" s="6">
        <f t="shared" si="607"/>
        <v>0</v>
      </c>
      <c r="I829" s="6">
        <f t="shared" si="608"/>
        <v>0</v>
      </c>
      <c r="J829" s="6">
        <f t="shared" si="609"/>
        <v>0</v>
      </c>
      <c r="K829" s="10"/>
    </row>
    <row r="830" spans="1:11">
      <c r="A830" s="8">
        <v>810</v>
      </c>
      <c r="B830" s="10" t="s">
        <v>50</v>
      </c>
      <c r="C830" s="6">
        <f t="shared" si="556"/>
        <v>75.099999999999994</v>
      </c>
      <c r="D830" s="6">
        <f>250-73.4-6.5-95</f>
        <v>75.099999999999994</v>
      </c>
      <c r="E830" s="6">
        <f t="shared" si="597"/>
        <v>0</v>
      </c>
      <c r="F830" s="6">
        <f t="shared" si="605"/>
        <v>0</v>
      </c>
      <c r="G830" s="6">
        <f t="shared" si="606"/>
        <v>0</v>
      </c>
      <c r="H830" s="6">
        <f t="shared" si="607"/>
        <v>0</v>
      </c>
      <c r="I830" s="6">
        <f t="shared" si="608"/>
        <v>0</v>
      </c>
      <c r="J830" s="6">
        <f t="shared" si="609"/>
        <v>0</v>
      </c>
      <c r="K830" s="10"/>
    </row>
    <row r="831" spans="1:11">
      <c r="A831" s="8">
        <v>811</v>
      </c>
      <c r="B831" s="10" t="s">
        <v>21</v>
      </c>
      <c r="C831" s="6">
        <f t="shared" si="556"/>
        <v>0</v>
      </c>
      <c r="D831" s="6">
        <f t="shared" ref="D831:D834" si="616">E831+F831+G831+H831+I831+J831+K831</f>
        <v>0</v>
      </c>
      <c r="E831" s="6">
        <f t="shared" si="597"/>
        <v>0</v>
      </c>
      <c r="F831" s="6">
        <f t="shared" si="605"/>
        <v>0</v>
      </c>
      <c r="G831" s="6">
        <f t="shared" si="606"/>
        <v>0</v>
      </c>
      <c r="H831" s="6">
        <f t="shared" si="607"/>
        <v>0</v>
      </c>
      <c r="I831" s="6">
        <f t="shared" si="608"/>
        <v>0</v>
      </c>
      <c r="J831" s="6">
        <f t="shared" si="609"/>
        <v>0</v>
      </c>
      <c r="K831" s="10"/>
    </row>
    <row r="832" spans="1:11" ht="25.5">
      <c r="A832" s="8">
        <v>812</v>
      </c>
      <c r="B832" s="13" t="s">
        <v>319</v>
      </c>
      <c r="C832" s="6">
        <f t="shared" si="556"/>
        <v>295</v>
      </c>
      <c r="D832" s="6">
        <f>D833+D834+D835+D836</f>
        <v>295</v>
      </c>
      <c r="E832" s="6">
        <f t="shared" si="597"/>
        <v>0</v>
      </c>
      <c r="F832" s="6">
        <f t="shared" si="605"/>
        <v>0</v>
      </c>
      <c r="G832" s="6">
        <f t="shared" si="606"/>
        <v>0</v>
      </c>
      <c r="H832" s="6">
        <f t="shared" si="607"/>
        <v>0</v>
      </c>
      <c r="I832" s="6">
        <f t="shared" si="608"/>
        <v>0</v>
      </c>
      <c r="J832" s="6">
        <f t="shared" si="609"/>
        <v>0</v>
      </c>
      <c r="K832" s="10"/>
    </row>
    <row r="833" spans="1:11">
      <c r="A833" s="8">
        <v>813</v>
      </c>
      <c r="B833" s="13" t="s">
        <v>2</v>
      </c>
      <c r="C833" s="6">
        <f t="shared" si="556"/>
        <v>0</v>
      </c>
      <c r="D833" s="6">
        <f t="shared" si="616"/>
        <v>0</v>
      </c>
      <c r="E833" s="6">
        <f t="shared" si="597"/>
        <v>0</v>
      </c>
      <c r="F833" s="6">
        <f t="shared" si="605"/>
        <v>0</v>
      </c>
      <c r="G833" s="6">
        <f t="shared" si="606"/>
        <v>0</v>
      </c>
      <c r="H833" s="6">
        <f t="shared" si="607"/>
        <v>0</v>
      </c>
      <c r="I833" s="6">
        <f t="shared" si="608"/>
        <v>0</v>
      </c>
      <c r="J833" s="6">
        <f t="shared" si="609"/>
        <v>0</v>
      </c>
      <c r="K833" s="10"/>
    </row>
    <row r="834" spans="1:11">
      <c r="A834" s="8">
        <v>814</v>
      </c>
      <c r="B834" s="10" t="s">
        <v>49</v>
      </c>
      <c r="C834" s="6">
        <f t="shared" si="556"/>
        <v>0</v>
      </c>
      <c r="D834" s="6">
        <f t="shared" si="616"/>
        <v>0</v>
      </c>
      <c r="E834" s="6">
        <f t="shared" si="597"/>
        <v>0</v>
      </c>
      <c r="F834" s="6">
        <f t="shared" si="605"/>
        <v>0</v>
      </c>
      <c r="G834" s="6">
        <f t="shared" si="606"/>
        <v>0</v>
      </c>
      <c r="H834" s="6">
        <f t="shared" si="607"/>
        <v>0</v>
      </c>
      <c r="I834" s="6">
        <f t="shared" si="608"/>
        <v>0</v>
      </c>
      <c r="J834" s="6">
        <f t="shared" si="609"/>
        <v>0</v>
      </c>
      <c r="K834" s="10"/>
    </row>
    <row r="835" spans="1:11">
      <c r="A835" s="8">
        <v>815</v>
      </c>
      <c r="B835" s="10" t="s">
        <v>50</v>
      </c>
      <c r="C835" s="6">
        <f t="shared" si="556"/>
        <v>295</v>
      </c>
      <c r="D835" s="6">
        <f>1000-705</f>
        <v>295</v>
      </c>
      <c r="E835" s="6">
        <f t="shared" si="597"/>
        <v>0</v>
      </c>
      <c r="F835" s="6">
        <f t="shared" si="605"/>
        <v>0</v>
      </c>
      <c r="G835" s="6">
        <f t="shared" si="606"/>
        <v>0</v>
      </c>
      <c r="H835" s="6">
        <f t="shared" si="607"/>
        <v>0</v>
      </c>
      <c r="I835" s="6">
        <f t="shared" si="608"/>
        <v>0</v>
      </c>
      <c r="J835" s="6">
        <f t="shared" si="609"/>
        <v>0</v>
      </c>
      <c r="K835" s="10"/>
    </row>
    <row r="836" spans="1:11">
      <c r="A836" s="8">
        <v>816</v>
      </c>
      <c r="B836" s="10" t="s">
        <v>21</v>
      </c>
      <c r="C836" s="6">
        <f t="shared" si="556"/>
        <v>0</v>
      </c>
      <c r="D836" s="6">
        <f t="shared" ref="D836:D849" si="617">E836+F836+G836+H836+I836+J836+K836</f>
        <v>0</v>
      </c>
      <c r="E836" s="6">
        <f t="shared" si="597"/>
        <v>0</v>
      </c>
      <c r="F836" s="6">
        <f t="shared" si="605"/>
        <v>0</v>
      </c>
      <c r="G836" s="6">
        <f t="shared" si="606"/>
        <v>0</v>
      </c>
      <c r="H836" s="6">
        <f t="shared" si="607"/>
        <v>0</v>
      </c>
      <c r="I836" s="6">
        <f t="shared" si="608"/>
        <v>0</v>
      </c>
      <c r="J836" s="6">
        <f t="shared" si="609"/>
        <v>0</v>
      </c>
      <c r="K836" s="10"/>
    </row>
    <row r="837" spans="1:11" ht="25.5">
      <c r="A837" s="8">
        <v>817</v>
      </c>
      <c r="B837" s="13" t="s">
        <v>320</v>
      </c>
      <c r="C837" s="6">
        <f t="shared" si="556"/>
        <v>4000</v>
      </c>
      <c r="D837" s="6">
        <f>D838+D839+D840+D841</f>
        <v>95</v>
      </c>
      <c r="E837" s="6">
        <f>E838+E839+E840+E841</f>
        <v>3905</v>
      </c>
      <c r="F837" s="6">
        <f t="shared" si="605"/>
        <v>0</v>
      </c>
      <c r="G837" s="6">
        <f t="shared" si="606"/>
        <v>0</v>
      </c>
      <c r="H837" s="6">
        <f t="shared" si="607"/>
        <v>0</v>
      </c>
      <c r="I837" s="6">
        <f t="shared" si="608"/>
        <v>0</v>
      </c>
      <c r="J837" s="6">
        <f t="shared" si="609"/>
        <v>0</v>
      </c>
      <c r="K837" s="10"/>
    </row>
    <row r="838" spans="1:11">
      <c r="A838" s="8">
        <v>818</v>
      </c>
      <c r="B838" s="13" t="s">
        <v>2</v>
      </c>
      <c r="C838" s="6">
        <f t="shared" si="556"/>
        <v>0</v>
      </c>
      <c r="D838" s="6">
        <f t="shared" si="617"/>
        <v>0</v>
      </c>
      <c r="E838" s="6">
        <f t="shared" si="597"/>
        <v>0</v>
      </c>
      <c r="F838" s="6">
        <f t="shared" si="605"/>
        <v>0</v>
      </c>
      <c r="G838" s="6">
        <f t="shared" si="606"/>
        <v>0</v>
      </c>
      <c r="H838" s="6">
        <f t="shared" si="607"/>
        <v>0</v>
      </c>
      <c r="I838" s="6">
        <f t="shared" si="608"/>
        <v>0</v>
      </c>
      <c r="J838" s="6">
        <f t="shared" si="609"/>
        <v>0</v>
      </c>
      <c r="K838" s="10"/>
    </row>
    <row r="839" spans="1:11">
      <c r="A839" s="8">
        <v>819</v>
      </c>
      <c r="B839" s="10" t="s">
        <v>49</v>
      </c>
      <c r="C839" s="6">
        <f t="shared" si="556"/>
        <v>0</v>
      </c>
      <c r="D839" s="6">
        <f t="shared" si="617"/>
        <v>0</v>
      </c>
      <c r="E839" s="6">
        <f t="shared" si="597"/>
        <v>0</v>
      </c>
      <c r="F839" s="6">
        <f t="shared" si="605"/>
        <v>0</v>
      </c>
      <c r="G839" s="6">
        <f t="shared" si="606"/>
        <v>0</v>
      </c>
      <c r="H839" s="6">
        <f t="shared" si="607"/>
        <v>0</v>
      </c>
      <c r="I839" s="6">
        <f t="shared" si="608"/>
        <v>0</v>
      </c>
      <c r="J839" s="6">
        <f t="shared" si="609"/>
        <v>0</v>
      </c>
      <c r="K839" s="10"/>
    </row>
    <row r="840" spans="1:11">
      <c r="A840" s="8">
        <v>820</v>
      </c>
      <c r="B840" s="10" t="s">
        <v>50</v>
      </c>
      <c r="C840" s="6">
        <f t="shared" si="556"/>
        <v>4000</v>
      </c>
      <c r="D840" s="6">
        <v>95</v>
      </c>
      <c r="E840" s="6">
        <v>3905</v>
      </c>
      <c r="F840" s="6">
        <f t="shared" si="605"/>
        <v>0</v>
      </c>
      <c r="G840" s="6">
        <f t="shared" si="606"/>
        <v>0</v>
      </c>
      <c r="H840" s="6">
        <f t="shared" si="607"/>
        <v>0</v>
      </c>
      <c r="I840" s="6">
        <f t="shared" si="608"/>
        <v>0</v>
      </c>
      <c r="J840" s="6">
        <f t="shared" si="609"/>
        <v>0</v>
      </c>
      <c r="K840" s="10"/>
    </row>
    <row r="841" spans="1:11">
      <c r="A841" s="8">
        <v>821</v>
      </c>
      <c r="B841" s="10" t="s">
        <v>21</v>
      </c>
      <c r="C841" s="6">
        <f t="shared" si="556"/>
        <v>0</v>
      </c>
      <c r="D841" s="6">
        <f t="shared" si="617"/>
        <v>0</v>
      </c>
      <c r="E841" s="6">
        <f t="shared" si="597"/>
        <v>0</v>
      </c>
      <c r="F841" s="6">
        <f t="shared" si="605"/>
        <v>0</v>
      </c>
      <c r="G841" s="6">
        <f t="shared" si="606"/>
        <v>0</v>
      </c>
      <c r="H841" s="6">
        <f t="shared" si="607"/>
        <v>0</v>
      </c>
      <c r="I841" s="6">
        <f t="shared" si="608"/>
        <v>0</v>
      </c>
      <c r="J841" s="6">
        <f t="shared" si="609"/>
        <v>0</v>
      </c>
      <c r="K841" s="10"/>
    </row>
    <row r="842" spans="1:11" ht="25.5">
      <c r="A842" s="8">
        <v>822</v>
      </c>
      <c r="B842" s="13" t="s">
        <v>328</v>
      </c>
      <c r="C842" s="6">
        <f t="shared" si="556"/>
        <v>0</v>
      </c>
      <c r="D842" s="6">
        <f>D843+D844+D849</f>
        <v>0</v>
      </c>
      <c r="E842" s="6">
        <f t="shared" si="597"/>
        <v>0</v>
      </c>
      <c r="F842" s="6">
        <f t="shared" si="605"/>
        <v>0</v>
      </c>
      <c r="G842" s="6">
        <f t="shared" si="606"/>
        <v>0</v>
      </c>
      <c r="H842" s="6">
        <f t="shared" si="607"/>
        <v>0</v>
      </c>
      <c r="I842" s="6">
        <f t="shared" si="608"/>
        <v>0</v>
      </c>
      <c r="J842" s="6">
        <f t="shared" si="609"/>
        <v>0</v>
      </c>
      <c r="K842" s="10"/>
    </row>
    <row r="843" spans="1:11">
      <c r="A843" s="8">
        <v>823</v>
      </c>
      <c r="B843" s="10" t="s">
        <v>329</v>
      </c>
      <c r="C843" s="6">
        <f t="shared" si="556"/>
        <v>0</v>
      </c>
      <c r="D843" s="6">
        <f t="shared" si="617"/>
        <v>0</v>
      </c>
      <c r="E843" s="6">
        <f t="shared" si="597"/>
        <v>0</v>
      </c>
      <c r="F843" s="6">
        <f t="shared" si="605"/>
        <v>0</v>
      </c>
      <c r="G843" s="6">
        <f t="shared" si="606"/>
        <v>0</v>
      </c>
      <c r="H843" s="6">
        <f t="shared" si="607"/>
        <v>0</v>
      </c>
      <c r="I843" s="6">
        <f t="shared" si="608"/>
        <v>0</v>
      </c>
      <c r="J843" s="6">
        <f t="shared" si="609"/>
        <v>0</v>
      </c>
      <c r="K843" s="10"/>
    </row>
    <row r="844" spans="1:11">
      <c r="A844" s="8">
        <v>824</v>
      </c>
      <c r="B844" s="10" t="s">
        <v>50</v>
      </c>
      <c r="C844" s="6">
        <f t="shared" si="556"/>
        <v>0</v>
      </c>
      <c r="D844" s="6">
        <f>100-100</f>
        <v>0</v>
      </c>
      <c r="E844" s="6">
        <f t="shared" si="597"/>
        <v>0</v>
      </c>
      <c r="F844" s="6">
        <f t="shared" si="605"/>
        <v>0</v>
      </c>
      <c r="G844" s="6">
        <f t="shared" si="606"/>
        <v>0</v>
      </c>
      <c r="H844" s="6">
        <f t="shared" si="607"/>
        <v>0</v>
      </c>
      <c r="I844" s="6">
        <f t="shared" si="608"/>
        <v>0</v>
      </c>
      <c r="J844" s="6">
        <f t="shared" si="609"/>
        <v>0</v>
      </c>
      <c r="K844" s="10"/>
    </row>
    <row r="845" spans="1:11">
      <c r="A845" s="8">
        <v>825</v>
      </c>
      <c r="B845" s="10" t="s">
        <v>330</v>
      </c>
      <c r="C845" s="6">
        <v>0</v>
      </c>
      <c r="D845" s="6">
        <v>0</v>
      </c>
      <c r="E845" s="6">
        <v>0</v>
      </c>
      <c r="F845" s="6">
        <v>0</v>
      </c>
      <c r="G845" s="6">
        <v>0</v>
      </c>
      <c r="H845" s="6">
        <v>0</v>
      </c>
      <c r="I845" s="6">
        <v>0</v>
      </c>
      <c r="J845" s="6">
        <v>0</v>
      </c>
      <c r="K845" s="10"/>
    </row>
    <row r="846" spans="1:11" ht="38.25">
      <c r="A846" s="8">
        <v>826</v>
      </c>
      <c r="B846" s="13" t="s">
        <v>332</v>
      </c>
      <c r="C846" s="6">
        <v>0</v>
      </c>
      <c r="D846" s="6">
        <f>D847+D848+D849</f>
        <v>0</v>
      </c>
      <c r="E846" s="6">
        <v>0</v>
      </c>
      <c r="F846" s="6">
        <v>0</v>
      </c>
      <c r="G846" s="6">
        <v>0</v>
      </c>
      <c r="H846" s="6">
        <v>0</v>
      </c>
      <c r="I846" s="6">
        <v>0</v>
      </c>
      <c r="J846" s="6">
        <v>0</v>
      </c>
      <c r="K846" s="10"/>
    </row>
    <row r="847" spans="1:11">
      <c r="A847" s="8">
        <v>827</v>
      </c>
      <c r="B847" s="10" t="s">
        <v>329</v>
      </c>
      <c r="C847" s="6">
        <v>0</v>
      </c>
      <c r="D847" s="6">
        <v>0</v>
      </c>
      <c r="E847" s="6">
        <v>0</v>
      </c>
      <c r="F847" s="6">
        <v>0</v>
      </c>
      <c r="G847" s="6">
        <v>0</v>
      </c>
      <c r="H847" s="6">
        <v>0</v>
      </c>
      <c r="I847" s="6">
        <v>0</v>
      </c>
      <c r="J847" s="6">
        <v>0</v>
      </c>
      <c r="K847" s="10"/>
    </row>
    <row r="848" spans="1:11">
      <c r="A848" s="8">
        <v>828</v>
      </c>
      <c r="B848" s="10" t="s">
        <v>50</v>
      </c>
      <c r="C848" s="6">
        <v>0</v>
      </c>
      <c r="D848" s="6">
        <f>705-705</f>
        <v>0</v>
      </c>
      <c r="E848" s="6">
        <v>0</v>
      </c>
      <c r="F848" s="6">
        <v>0</v>
      </c>
      <c r="G848" s="6">
        <v>0</v>
      </c>
      <c r="H848" s="6">
        <v>0</v>
      </c>
      <c r="I848" s="6">
        <v>0</v>
      </c>
      <c r="J848" s="6">
        <v>0</v>
      </c>
      <c r="K848" s="10"/>
    </row>
    <row r="849" spans="1:11">
      <c r="A849" s="8">
        <v>829</v>
      </c>
      <c r="B849" s="10" t="s">
        <v>330</v>
      </c>
      <c r="C849" s="6">
        <v>0</v>
      </c>
      <c r="D849" s="6">
        <f t="shared" si="617"/>
        <v>0</v>
      </c>
      <c r="E849" s="6">
        <f t="shared" si="597"/>
        <v>0</v>
      </c>
      <c r="F849" s="6">
        <f t="shared" si="605"/>
        <v>0</v>
      </c>
      <c r="G849" s="6">
        <f t="shared" si="606"/>
        <v>0</v>
      </c>
      <c r="H849" s="6">
        <f t="shared" si="607"/>
        <v>0</v>
      </c>
      <c r="I849" s="6">
        <f t="shared" si="608"/>
        <v>0</v>
      </c>
      <c r="J849" s="6">
        <f t="shared" si="609"/>
        <v>0</v>
      </c>
      <c r="K849" s="10"/>
    </row>
    <row r="850" spans="1:11" ht="27">
      <c r="A850" s="8">
        <v>830</v>
      </c>
      <c r="B850" s="12" t="s">
        <v>51</v>
      </c>
      <c r="C850" s="5">
        <f t="shared" si="556"/>
        <v>3599.2000000000003</v>
      </c>
      <c r="D850" s="5">
        <f>D852+D853+D854</f>
        <v>3599.2000000000003</v>
      </c>
      <c r="E850" s="5">
        <f t="shared" si="597"/>
        <v>0</v>
      </c>
      <c r="F850" s="5">
        <f t="shared" si="605"/>
        <v>0</v>
      </c>
      <c r="G850" s="5">
        <f t="shared" si="606"/>
        <v>0</v>
      </c>
      <c r="H850" s="5">
        <f t="shared" si="607"/>
        <v>0</v>
      </c>
      <c r="I850" s="5">
        <f t="shared" si="608"/>
        <v>0</v>
      </c>
      <c r="J850" s="5">
        <f t="shared" si="609"/>
        <v>0</v>
      </c>
      <c r="K850" s="11"/>
    </row>
    <row r="851" spans="1:11">
      <c r="A851" s="8">
        <v>831</v>
      </c>
      <c r="B851" s="12" t="s">
        <v>2</v>
      </c>
      <c r="C851" s="6">
        <f t="shared" ref="C851" si="618">D851+E851+F851+G851+H851+I851+J851</f>
        <v>0</v>
      </c>
      <c r="D851" s="6">
        <f t="shared" ref="D851" si="619">E851+F851+G851+H851+I851+J851+K851</f>
        <v>0</v>
      </c>
      <c r="E851" s="6">
        <f t="shared" si="597"/>
        <v>0</v>
      </c>
      <c r="F851" s="6">
        <f t="shared" si="605"/>
        <v>0</v>
      </c>
      <c r="G851" s="6">
        <f t="shared" si="606"/>
        <v>0</v>
      </c>
      <c r="H851" s="6">
        <f t="shared" si="607"/>
        <v>0</v>
      </c>
      <c r="I851" s="6">
        <f t="shared" si="608"/>
        <v>0</v>
      </c>
      <c r="J851" s="6">
        <f t="shared" si="609"/>
        <v>0</v>
      </c>
      <c r="K851" s="10"/>
    </row>
    <row r="852" spans="1:11">
      <c r="A852" s="8">
        <v>832</v>
      </c>
      <c r="B852" s="10" t="s">
        <v>3</v>
      </c>
      <c r="C852" s="6">
        <f t="shared" si="556"/>
        <v>0</v>
      </c>
      <c r="D852" s="6">
        <f t="shared" si="596"/>
        <v>0</v>
      </c>
      <c r="E852" s="6">
        <f t="shared" si="597"/>
        <v>0</v>
      </c>
      <c r="F852" s="6">
        <f t="shared" si="605"/>
        <v>0</v>
      </c>
      <c r="G852" s="6">
        <f t="shared" si="606"/>
        <v>0</v>
      </c>
      <c r="H852" s="6">
        <f t="shared" si="607"/>
        <v>0</v>
      </c>
      <c r="I852" s="6">
        <f t="shared" si="608"/>
        <v>0</v>
      </c>
      <c r="J852" s="6">
        <f t="shared" si="609"/>
        <v>0</v>
      </c>
      <c r="K852" s="10"/>
    </row>
    <row r="853" spans="1:11">
      <c r="A853" s="8">
        <v>833</v>
      </c>
      <c r="B853" s="10" t="s">
        <v>4</v>
      </c>
      <c r="C853" s="6">
        <f t="shared" si="556"/>
        <v>3599.2000000000003</v>
      </c>
      <c r="D853" s="6">
        <f>D858+D863</f>
        <v>3599.2000000000003</v>
      </c>
      <c r="E853" s="6">
        <f t="shared" si="597"/>
        <v>0</v>
      </c>
      <c r="F853" s="6">
        <f t="shared" si="605"/>
        <v>0</v>
      </c>
      <c r="G853" s="6">
        <f t="shared" si="606"/>
        <v>0</v>
      </c>
      <c r="H853" s="6">
        <f t="shared" si="607"/>
        <v>0</v>
      </c>
      <c r="I853" s="6">
        <f t="shared" si="608"/>
        <v>0</v>
      </c>
      <c r="J853" s="6">
        <f t="shared" si="609"/>
        <v>0</v>
      </c>
      <c r="K853" s="10"/>
    </row>
    <row r="854" spans="1:11">
      <c r="A854" s="8">
        <v>834</v>
      </c>
      <c r="B854" s="10" t="s">
        <v>23</v>
      </c>
      <c r="C854" s="6">
        <f t="shared" si="556"/>
        <v>0</v>
      </c>
      <c r="D854" s="6">
        <f t="shared" si="596"/>
        <v>0</v>
      </c>
      <c r="E854" s="6">
        <f t="shared" si="597"/>
        <v>0</v>
      </c>
      <c r="F854" s="6">
        <f t="shared" si="605"/>
        <v>0</v>
      </c>
      <c r="G854" s="6">
        <f t="shared" si="606"/>
        <v>0</v>
      </c>
      <c r="H854" s="6">
        <f t="shared" si="607"/>
        <v>0</v>
      </c>
      <c r="I854" s="6">
        <f t="shared" si="608"/>
        <v>0</v>
      </c>
      <c r="J854" s="6">
        <f t="shared" si="609"/>
        <v>0</v>
      </c>
      <c r="K854" s="10"/>
    </row>
    <row r="855" spans="1:11" ht="27.75" customHeight="1">
      <c r="A855" s="8">
        <v>835</v>
      </c>
      <c r="B855" s="13" t="s">
        <v>305</v>
      </c>
      <c r="C855" s="6">
        <f t="shared" si="556"/>
        <v>3470.2000000000003</v>
      </c>
      <c r="D855" s="6">
        <f>D857+D858+D859</f>
        <v>3470.2000000000003</v>
      </c>
      <c r="E855" s="6">
        <f t="shared" si="597"/>
        <v>0</v>
      </c>
      <c r="F855" s="6">
        <f t="shared" si="605"/>
        <v>0</v>
      </c>
      <c r="G855" s="6">
        <f t="shared" si="606"/>
        <v>0</v>
      </c>
      <c r="H855" s="6">
        <f t="shared" si="607"/>
        <v>0</v>
      </c>
      <c r="I855" s="6">
        <f t="shared" si="608"/>
        <v>0</v>
      </c>
      <c r="J855" s="6">
        <f t="shared" si="609"/>
        <v>0</v>
      </c>
      <c r="K855" s="10"/>
    </row>
    <row r="856" spans="1:11" ht="15" customHeight="1">
      <c r="A856" s="8">
        <v>836</v>
      </c>
      <c r="B856" s="13" t="s">
        <v>2</v>
      </c>
      <c r="C856" s="6">
        <f t="shared" ref="C856" si="620">D856+E856+F856+G856+H856+I856+J856</f>
        <v>0</v>
      </c>
      <c r="D856" s="6">
        <f t="shared" ref="D856" si="621">E856+F856+G856+H856+I856+J856+K856</f>
        <v>0</v>
      </c>
      <c r="E856" s="6">
        <f t="shared" si="597"/>
        <v>0</v>
      </c>
      <c r="F856" s="6">
        <f t="shared" si="605"/>
        <v>0</v>
      </c>
      <c r="G856" s="6">
        <f t="shared" si="606"/>
        <v>0</v>
      </c>
      <c r="H856" s="6">
        <f t="shared" si="607"/>
        <v>0</v>
      </c>
      <c r="I856" s="6">
        <f t="shared" si="608"/>
        <v>0</v>
      </c>
      <c r="J856" s="6">
        <f t="shared" si="609"/>
        <v>0</v>
      </c>
      <c r="K856" s="10"/>
    </row>
    <row r="857" spans="1:11">
      <c r="A857" s="8">
        <v>837</v>
      </c>
      <c r="B857" s="10" t="s">
        <v>29</v>
      </c>
      <c r="C857" s="6">
        <f t="shared" si="556"/>
        <v>0</v>
      </c>
      <c r="D857" s="6">
        <f t="shared" si="596"/>
        <v>0</v>
      </c>
      <c r="E857" s="6">
        <f t="shared" si="597"/>
        <v>0</v>
      </c>
      <c r="F857" s="6">
        <f t="shared" si="605"/>
        <v>0</v>
      </c>
      <c r="G857" s="6">
        <f t="shared" si="606"/>
        <v>0</v>
      </c>
      <c r="H857" s="6">
        <f t="shared" si="607"/>
        <v>0</v>
      </c>
      <c r="I857" s="6">
        <f t="shared" si="608"/>
        <v>0</v>
      </c>
      <c r="J857" s="6">
        <f t="shared" si="609"/>
        <v>0</v>
      </c>
      <c r="K857" s="10"/>
    </row>
    <row r="858" spans="1:11">
      <c r="A858" s="8">
        <v>838</v>
      </c>
      <c r="B858" s="10" t="s">
        <v>30</v>
      </c>
      <c r="C858" s="6">
        <f t="shared" si="556"/>
        <v>3470.2000000000003</v>
      </c>
      <c r="D858" s="6">
        <f>5952-419-152-219.7-100-347.7-490-503.4-200-50</f>
        <v>3470.2000000000003</v>
      </c>
      <c r="E858" s="6">
        <f t="shared" si="597"/>
        <v>0</v>
      </c>
      <c r="F858" s="6">
        <f t="shared" si="605"/>
        <v>0</v>
      </c>
      <c r="G858" s="6">
        <f t="shared" si="606"/>
        <v>0</v>
      </c>
      <c r="H858" s="6">
        <f t="shared" si="607"/>
        <v>0</v>
      </c>
      <c r="I858" s="6">
        <f t="shared" si="608"/>
        <v>0</v>
      </c>
      <c r="J858" s="6">
        <f t="shared" si="609"/>
        <v>0</v>
      </c>
      <c r="K858" s="10"/>
    </row>
    <row r="859" spans="1:11">
      <c r="A859" s="8">
        <v>839</v>
      </c>
      <c r="B859" s="10" t="s">
        <v>5</v>
      </c>
      <c r="C859" s="6">
        <f t="shared" si="556"/>
        <v>0</v>
      </c>
      <c r="D859" s="6">
        <f t="shared" ref="D859:D864" si="622">E859+F859+G859+H859+I859+J859+K859</f>
        <v>0</v>
      </c>
      <c r="E859" s="6">
        <f t="shared" si="597"/>
        <v>0</v>
      </c>
      <c r="F859" s="6">
        <f t="shared" si="605"/>
        <v>0</v>
      </c>
      <c r="G859" s="6">
        <f t="shared" si="606"/>
        <v>0</v>
      </c>
      <c r="H859" s="6">
        <f t="shared" si="607"/>
        <v>0</v>
      </c>
      <c r="I859" s="6">
        <f t="shared" si="608"/>
        <v>0</v>
      </c>
      <c r="J859" s="6">
        <f t="shared" si="609"/>
        <v>0</v>
      </c>
      <c r="K859" s="10"/>
    </row>
    <row r="860" spans="1:11" ht="38.25">
      <c r="A860" s="8">
        <v>840</v>
      </c>
      <c r="B860" s="13" t="s">
        <v>316</v>
      </c>
      <c r="C860" s="6">
        <f t="shared" si="556"/>
        <v>129</v>
      </c>
      <c r="D860" s="6">
        <f>D861+D862+D863+D864</f>
        <v>129</v>
      </c>
      <c r="E860" s="6">
        <f t="shared" si="597"/>
        <v>0</v>
      </c>
      <c r="F860" s="6">
        <f t="shared" si="605"/>
        <v>0</v>
      </c>
      <c r="G860" s="6">
        <f t="shared" si="606"/>
        <v>0</v>
      </c>
      <c r="H860" s="6">
        <f t="shared" si="607"/>
        <v>0</v>
      </c>
      <c r="I860" s="6">
        <f t="shared" si="608"/>
        <v>0</v>
      </c>
      <c r="J860" s="6">
        <f t="shared" si="609"/>
        <v>0</v>
      </c>
      <c r="K860" s="10"/>
    </row>
    <row r="861" spans="1:11">
      <c r="A861" s="8">
        <v>841</v>
      </c>
      <c r="B861" s="13" t="s">
        <v>2</v>
      </c>
      <c r="C861" s="6">
        <f t="shared" ref="C861:C864" si="623">D861+E861+F861+G861+H861+I861+J861</f>
        <v>0</v>
      </c>
      <c r="D861" s="6">
        <f t="shared" si="622"/>
        <v>0</v>
      </c>
      <c r="E861" s="6">
        <f t="shared" si="597"/>
        <v>0</v>
      </c>
      <c r="F861" s="6">
        <f t="shared" si="605"/>
        <v>0</v>
      </c>
      <c r="G861" s="6">
        <f t="shared" si="606"/>
        <v>0</v>
      </c>
      <c r="H861" s="6">
        <f t="shared" si="607"/>
        <v>0</v>
      </c>
      <c r="I861" s="6">
        <f t="shared" si="608"/>
        <v>0</v>
      </c>
      <c r="J861" s="6">
        <f t="shared" si="609"/>
        <v>0</v>
      </c>
      <c r="K861" s="10"/>
    </row>
    <row r="862" spans="1:11">
      <c r="A862" s="8">
        <v>842</v>
      </c>
      <c r="B862" s="10" t="s">
        <v>29</v>
      </c>
      <c r="C862" s="6">
        <f t="shared" si="623"/>
        <v>0</v>
      </c>
      <c r="D862" s="6">
        <f t="shared" si="622"/>
        <v>0</v>
      </c>
      <c r="E862" s="6">
        <f t="shared" si="597"/>
        <v>0</v>
      </c>
      <c r="F862" s="6">
        <f t="shared" si="605"/>
        <v>0</v>
      </c>
      <c r="G862" s="6">
        <f t="shared" si="606"/>
        <v>0</v>
      </c>
      <c r="H862" s="6">
        <f t="shared" si="607"/>
        <v>0</v>
      </c>
      <c r="I862" s="6">
        <f t="shared" si="608"/>
        <v>0</v>
      </c>
      <c r="J862" s="6">
        <f t="shared" si="609"/>
        <v>0</v>
      </c>
      <c r="K862" s="10"/>
    </row>
    <row r="863" spans="1:11">
      <c r="A863" s="8">
        <v>843</v>
      </c>
      <c r="B863" s="10" t="s">
        <v>30</v>
      </c>
      <c r="C863" s="6">
        <f t="shared" si="623"/>
        <v>129</v>
      </c>
      <c r="D863" s="6">
        <f>200-71</f>
        <v>129</v>
      </c>
      <c r="E863" s="6">
        <f t="shared" si="597"/>
        <v>0</v>
      </c>
      <c r="F863" s="6">
        <f t="shared" si="605"/>
        <v>0</v>
      </c>
      <c r="G863" s="6">
        <f t="shared" si="606"/>
        <v>0</v>
      </c>
      <c r="H863" s="6">
        <f t="shared" si="607"/>
        <v>0</v>
      </c>
      <c r="I863" s="6">
        <f t="shared" si="608"/>
        <v>0</v>
      </c>
      <c r="J863" s="6">
        <f t="shared" si="609"/>
        <v>0</v>
      </c>
      <c r="K863" s="10"/>
    </row>
    <row r="864" spans="1:11">
      <c r="A864" s="8">
        <v>844</v>
      </c>
      <c r="B864" s="10" t="s">
        <v>5</v>
      </c>
      <c r="C864" s="6">
        <f t="shared" si="623"/>
        <v>0</v>
      </c>
      <c r="D864" s="6">
        <f t="shared" si="622"/>
        <v>0</v>
      </c>
      <c r="E864" s="6">
        <f t="shared" si="597"/>
        <v>0</v>
      </c>
      <c r="F864" s="6">
        <f t="shared" si="605"/>
        <v>0</v>
      </c>
      <c r="G864" s="6">
        <f t="shared" si="606"/>
        <v>0</v>
      </c>
      <c r="H864" s="6">
        <f t="shared" si="607"/>
        <v>0</v>
      </c>
      <c r="I864" s="6">
        <f t="shared" si="608"/>
        <v>0</v>
      </c>
      <c r="J864" s="6">
        <f t="shared" si="609"/>
        <v>0</v>
      </c>
      <c r="K864" s="10"/>
    </row>
    <row r="865" spans="1:11" ht="27">
      <c r="A865" s="8">
        <v>845</v>
      </c>
      <c r="B865" s="12" t="s">
        <v>52</v>
      </c>
      <c r="C865" s="5">
        <f t="shared" ref="C865:J866" si="624">D865+E865+F865+G865+H865+I865+J865</f>
        <v>0</v>
      </c>
      <c r="D865" s="5">
        <f t="shared" si="624"/>
        <v>0</v>
      </c>
      <c r="E865" s="5">
        <f t="shared" si="624"/>
        <v>0</v>
      </c>
      <c r="F865" s="5">
        <f t="shared" si="624"/>
        <v>0</v>
      </c>
      <c r="G865" s="5">
        <f t="shared" si="624"/>
        <v>0</v>
      </c>
      <c r="H865" s="5">
        <f t="shared" si="624"/>
        <v>0</v>
      </c>
      <c r="I865" s="5">
        <f t="shared" si="624"/>
        <v>0</v>
      </c>
      <c r="J865" s="5">
        <f t="shared" si="624"/>
        <v>0</v>
      </c>
      <c r="K865" s="11"/>
    </row>
    <row r="866" spans="1:11">
      <c r="A866" s="8">
        <v>846</v>
      </c>
      <c r="B866" s="12" t="s">
        <v>2</v>
      </c>
      <c r="C866" s="6">
        <f t="shared" si="624"/>
        <v>0</v>
      </c>
      <c r="D866" s="6">
        <f t="shared" si="624"/>
        <v>0</v>
      </c>
      <c r="E866" s="6">
        <f t="shared" si="624"/>
        <v>0</v>
      </c>
      <c r="F866" s="6">
        <f t="shared" si="624"/>
        <v>0</v>
      </c>
      <c r="G866" s="6">
        <f t="shared" si="624"/>
        <v>0</v>
      </c>
      <c r="H866" s="6">
        <f t="shared" si="624"/>
        <v>0</v>
      </c>
      <c r="I866" s="6">
        <f t="shared" si="624"/>
        <v>0</v>
      </c>
      <c r="J866" s="6">
        <f t="shared" si="624"/>
        <v>0</v>
      </c>
      <c r="K866" s="10"/>
    </row>
    <row r="867" spans="1:11">
      <c r="A867" s="8">
        <v>847</v>
      </c>
      <c r="B867" s="10" t="s">
        <v>3</v>
      </c>
      <c r="C867" s="6">
        <f t="shared" ref="C867:J868" si="625">D867+E867+F867+G867+H867+I867+J867</f>
        <v>0</v>
      </c>
      <c r="D867" s="6">
        <f t="shared" si="625"/>
        <v>0</v>
      </c>
      <c r="E867" s="6">
        <f t="shared" si="625"/>
        <v>0</v>
      </c>
      <c r="F867" s="6">
        <f t="shared" si="625"/>
        <v>0</v>
      </c>
      <c r="G867" s="6">
        <f t="shared" si="625"/>
        <v>0</v>
      </c>
      <c r="H867" s="6">
        <f t="shared" si="625"/>
        <v>0</v>
      </c>
      <c r="I867" s="6">
        <f t="shared" si="625"/>
        <v>0</v>
      </c>
      <c r="J867" s="6">
        <f t="shared" si="625"/>
        <v>0</v>
      </c>
      <c r="K867" s="10"/>
    </row>
    <row r="868" spans="1:11">
      <c r="A868" s="8">
        <v>848</v>
      </c>
      <c r="B868" s="10" t="s">
        <v>4</v>
      </c>
      <c r="C868" s="6">
        <f t="shared" si="625"/>
        <v>0</v>
      </c>
      <c r="D868" s="6">
        <f t="shared" si="625"/>
        <v>0</v>
      </c>
      <c r="E868" s="6">
        <f t="shared" si="625"/>
        <v>0</v>
      </c>
      <c r="F868" s="6">
        <f t="shared" si="625"/>
        <v>0</v>
      </c>
      <c r="G868" s="6">
        <f t="shared" si="625"/>
        <v>0</v>
      </c>
      <c r="H868" s="6">
        <f t="shared" si="625"/>
        <v>0</v>
      </c>
      <c r="I868" s="6">
        <f t="shared" si="625"/>
        <v>0</v>
      </c>
      <c r="J868" s="6">
        <f t="shared" si="625"/>
        <v>0</v>
      </c>
      <c r="K868" s="10"/>
    </row>
    <row r="869" spans="1:11">
      <c r="A869" s="8">
        <v>849</v>
      </c>
      <c r="B869" s="10" t="s">
        <v>15</v>
      </c>
      <c r="C869" s="6"/>
      <c r="D869" s="6"/>
      <c r="E869" s="6"/>
      <c r="F869" s="6"/>
      <c r="G869" s="6"/>
      <c r="H869" s="6"/>
      <c r="I869" s="6"/>
      <c r="J869" s="6"/>
      <c r="K869" s="10"/>
    </row>
    <row r="870" spans="1:11" ht="25.5">
      <c r="A870" s="8">
        <v>850</v>
      </c>
      <c r="B870" s="41" t="s">
        <v>61</v>
      </c>
      <c r="C870" s="6">
        <f t="shared" ref="C870:C871" si="626">D870+E870+F870+G870+H870+I870+J870</f>
        <v>0</v>
      </c>
      <c r="D870" s="6">
        <v>0</v>
      </c>
      <c r="E870" s="6">
        <f t="shared" ref="E870:E871" si="627">F870+G870+H870+I870+J870+K870+L870</f>
        <v>0</v>
      </c>
      <c r="F870" s="6">
        <f t="shared" ref="F870:F871" si="628">G870+H870+I870+J870+K870+L870+M870</f>
        <v>0</v>
      </c>
      <c r="G870" s="6">
        <f t="shared" ref="G870:G871" si="629">H870+I870+J870+K870+L870+M870+N870</f>
        <v>0</v>
      </c>
      <c r="H870" s="6">
        <f t="shared" ref="H870:H871" si="630">I870+J870+K870+L870+M870+N870+O870</f>
        <v>0</v>
      </c>
      <c r="I870" s="6">
        <f t="shared" ref="I870:I871" si="631">J870+K870+L870+M870+N870+O870+P870</f>
        <v>0</v>
      </c>
      <c r="J870" s="6">
        <f t="shared" ref="J870:J871" si="632">K870+L870+M870+N870+O870+P870+Q870</f>
        <v>0</v>
      </c>
      <c r="K870" s="10"/>
    </row>
    <row r="871" spans="1:11">
      <c r="A871" s="8">
        <v>851</v>
      </c>
      <c r="B871" s="41" t="s">
        <v>2</v>
      </c>
      <c r="C871" s="6">
        <f t="shared" si="626"/>
        <v>0</v>
      </c>
      <c r="D871" s="6">
        <f t="shared" ref="D871" si="633">E871+F871+G871+H871+I871+J871+K871</f>
        <v>0</v>
      </c>
      <c r="E871" s="6">
        <f t="shared" si="627"/>
        <v>0</v>
      </c>
      <c r="F871" s="6">
        <f t="shared" si="628"/>
        <v>0</v>
      </c>
      <c r="G871" s="6">
        <f t="shared" si="629"/>
        <v>0</v>
      </c>
      <c r="H871" s="6">
        <f t="shared" si="630"/>
        <v>0</v>
      </c>
      <c r="I871" s="6">
        <f t="shared" si="631"/>
        <v>0</v>
      </c>
      <c r="J871" s="6">
        <f t="shared" si="632"/>
        <v>0</v>
      </c>
      <c r="K871" s="10"/>
    </row>
    <row r="872" spans="1:11">
      <c r="A872" s="8">
        <v>852</v>
      </c>
      <c r="B872" s="10" t="s">
        <v>3</v>
      </c>
      <c r="C872" s="6">
        <f t="shared" ref="C872:C878" si="634">D872+E872+F872+G872+H872+I872+J872</f>
        <v>0</v>
      </c>
      <c r="D872" s="6">
        <f t="shared" ref="D872" si="635">E872+F872+G872+H872+I872+J872+K872</f>
        <v>0</v>
      </c>
      <c r="E872" s="6">
        <f t="shared" ref="E872:E878" si="636">F872+G872+H872+I872+J872+K872+L872</f>
        <v>0</v>
      </c>
      <c r="F872" s="6">
        <f t="shared" ref="F872:F878" si="637">G872+H872+I872+J872+K872+L872+M872</f>
        <v>0</v>
      </c>
      <c r="G872" s="6">
        <f t="shared" ref="G872:G878" si="638">H872+I872+J872+K872+L872+M872+N872</f>
        <v>0</v>
      </c>
      <c r="H872" s="6">
        <f t="shared" ref="H872:H878" si="639">I872+J872+K872+L872+M872+N872+O872</f>
        <v>0</v>
      </c>
      <c r="I872" s="6">
        <f t="shared" ref="I872:I878" si="640">J872+K872+L872+M872+N872+O872+P872</f>
        <v>0</v>
      </c>
      <c r="J872" s="6">
        <f t="shared" ref="J872:J878" si="641">K872+L872+M872+N872+O872+P872+Q872</f>
        <v>0</v>
      </c>
      <c r="K872" s="10"/>
    </row>
    <row r="873" spans="1:11">
      <c r="A873" s="8">
        <v>853</v>
      </c>
      <c r="B873" s="10" t="s">
        <v>4</v>
      </c>
      <c r="C873" s="6">
        <v>0</v>
      </c>
      <c r="D873" s="6">
        <v>0</v>
      </c>
      <c r="E873" s="6">
        <f t="shared" si="636"/>
        <v>0</v>
      </c>
      <c r="F873" s="6">
        <f t="shared" si="637"/>
        <v>0</v>
      </c>
      <c r="G873" s="6">
        <f t="shared" si="638"/>
        <v>0</v>
      </c>
      <c r="H873" s="6">
        <f t="shared" si="639"/>
        <v>0</v>
      </c>
      <c r="I873" s="6">
        <f t="shared" si="640"/>
        <v>0</v>
      </c>
      <c r="J873" s="6">
        <f t="shared" si="641"/>
        <v>0</v>
      </c>
      <c r="K873" s="10"/>
    </row>
    <row r="874" spans="1:11" ht="27">
      <c r="A874" s="8">
        <v>854</v>
      </c>
      <c r="B874" s="12" t="s">
        <v>52</v>
      </c>
      <c r="C874" s="5">
        <f t="shared" ref="C874:J875" si="642">D874+E874+F874+G874+H874+I874+J874</f>
        <v>0</v>
      </c>
      <c r="D874" s="5">
        <f t="shared" si="642"/>
        <v>0</v>
      </c>
      <c r="E874" s="5">
        <f t="shared" si="642"/>
        <v>0</v>
      </c>
      <c r="F874" s="5">
        <f t="shared" si="642"/>
        <v>0</v>
      </c>
      <c r="G874" s="5">
        <f t="shared" si="642"/>
        <v>0</v>
      </c>
      <c r="H874" s="5">
        <f t="shared" si="642"/>
        <v>0</v>
      </c>
      <c r="I874" s="5">
        <f t="shared" si="642"/>
        <v>0</v>
      </c>
      <c r="J874" s="5">
        <f t="shared" si="642"/>
        <v>0</v>
      </c>
      <c r="K874" s="11"/>
    </row>
    <row r="875" spans="1:11">
      <c r="A875" s="8">
        <v>855</v>
      </c>
      <c r="B875" s="12" t="s">
        <v>2</v>
      </c>
      <c r="C875" s="6">
        <f t="shared" si="642"/>
        <v>0</v>
      </c>
      <c r="D875" s="6">
        <f t="shared" si="642"/>
        <v>0</v>
      </c>
      <c r="E875" s="6">
        <f t="shared" si="642"/>
        <v>0</v>
      </c>
      <c r="F875" s="6">
        <f t="shared" si="642"/>
        <v>0</v>
      </c>
      <c r="G875" s="6">
        <f t="shared" si="642"/>
        <v>0</v>
      </c>
      <c r="H875" s="6">
        <f t="shared" si="642"/>
        <v>0</v>
      </c>
      <c r="I875" s="6">
        <f t="shared" si="642"/>
        <v>0</v>
      </c>
      <c r="J875" s="6">
        <f t="shared" si="642"/>
        <v>0</v>
      </c>
      <c r="K875" s="10"/>
    </row>
    <row r="876" spans="1:11">
      <c r="A876" s="8">
        <v>856</v>
      </c>
      <c r="B876" s="10" t="s">
        <v>3</v>
      </c>
      <c r="C876" s="6">
        <f t="shared" ref="C876:J877" si="643">D876+E876+F876+G876+H876+I876+J876</f>
        <v>0</v>
      </c>
      <c r="D876" s="6">
        <f t="shared" si="643"/>
        <v>0</v>
      </c>
      <c r="E876" s="6">
        <f t="shared" si="643"/>
        <v>0</v>
      </c>
      <c r="F876" s="6">
        <f t="shared" si="643"/>
        <v>0</v>
      </c>
      <c r="G876" s="6">
        <f t="shared" si="643"/>
        <v>0</v>
      </c>
      <c r="H876" s="6">
        <f t="shared" si="643"/>
        <v>0</v>
      </c>
      <c r="I876" s="6">
        <f t="shared" si="643"/>
        <v>0</v>
      </c>
      <c r="J876" s="6">
        <f t="shared" si="643"/>
        <v>0</v>
      </c>
      <c r="K876" s="10"/>
    </row>
    <row r="877" spans="1:11">
      <c r="A877" s="8">
        <v>857</v>
      </c>
      <c r="B877" s="10" t="s">
        <v>4</v>
      </c>
      <c r="C877" s="6">
        <f t="shared" si="643"/>
        <v>0</v>
      </c>
      <c r="D877" s="6">
        <f t="shared" si="643"/>
        <v>0</v>
      </c>
      <c r="E877" s="6">
        <f t="shared" si="643"/>
        <v>0</v>
      </c>
      <c r="F877" s="6">
        <f t="shared" si="643"/>
        <v>0</v>
      </c>
      <c r="G877" s="6">
        <f t="shared" si="643"/>
        <v>0</v>
      </c>
      <c r="H877" s="6">
        <f t="shared" si="643"/>
        <v>0</v>
      </c>
      <c r="I877" s="6">
        <f t="shared" si="643"/>
        <v>0</v>
      </c>
      <c r="J877" s="6">
        <f t="shared" si="643"/>
        <v>0</v>
      </c>
      <c r="K877" s="10"/>
    </row>
    <row r="878" spans="1:11">
      <c r="A878" s="8">
        <v>858</v>
      </c>
      <c r="B878" s="10" t="s">
        <v>23</v>
      </c>
      <c r="C878" s="6">
        <f t="shared" si="634"/>
        <v>0</v>
      </c>
      <c r="D878" s="6">
        <f t="shared" ref="D878" si="644">E878+F878+G878+H878+I878+J878+K878</f>
        <v>0</v>
      </c>
      <c r="E878" s="6">
        <f t="shared" si="636"/>
        <v>0</v>
      </c>
      <c r="F878" s="6">
        <f t="shared" si="637"/>
        <v>0</v>
      </c>
      <c r="G878" s="6">
        <f t="shared" si="638"/>
        <v>0</v>
      </c>
      <c r="H878" s="6">
        <f t="shared" si="639"/>
        <v>0</v>
      </c>
      <c r="I878" s="6">
        <f t="shared" si="640"/>
        <v>0</v>
      </c>
      <c r="J878" s="6">
        <f t="shared" si="641"/>
        <v>0</v>
      </c>
      <c r="K878" s="10"/>
    </row>
    <row r="879" spans="1:11" ht="15" customHeight="1">
      <c r="A879" s="8">
        <v>859</v>
      </c>
      <c r="B879" s="65" t="s">
        <v>287</v>
      </c>
      <c r="C879" s="66"/>
      <c r="D879" s="66"/>
      <c r="E879" s="66"/>
      <c r="F879" s="66"/>
      <c r="G879" s="66"/>
      <c r="H879" s="66"/>
      <c r="I879" s="66"/>
      <c r="J879" s="66"/>
      <c r="K879" s="67"/>
    </row>
    <row r="880" spans="1:11">
      <c r="A880" s="8">
        <v>860</v>
      </c>
      <c r="B880" s="41" t="s">
        <v>84</v>
      </c>
      <c r="C880" s="9">
        <f>D880+E880+F880+G880+H880+I880+J880</f>
        <v>224355.5</v>
      </c>
      <c r="D880" s="9">
        <f>D882+D883+D884</f>
        <v>40881.799999999996</v>
      </c>
      <c r="E880" s="9">
        <f>E882+E883+E884</f>
        <v>13966.1</v>
      </c>
      <c r="F880" s="9">
        <f t="shared" ref="F880:J880" si="645">F882+F883+F884</f>
        <v>28183.7</v>
      </c>
      <c r="G880" s="9">
        <f t="shared" si="645"/>
        <v>33073</v>
      </c>
      <c r="H880" s="9">
        <f t="shared" si="645"/>
        <v>34528.400000000001</v>
      </c>
      <c r="I880" s="9">
        <f t="shared" si="645"/>
        <v>36050</v>
      </c>
      <c r="J880" s="9">
        <f t="shared" si="645"/>
        <v>37672.5</v>
      </c>
      <c r="K880" s="10"/>
    </row>
    <row r="881" spans="1:11">
      <c r="A881" s="8">
        <v>861</v>
      </c>
      <c r="B881" s="41" t="s">
        <v>2</v>
      </c>
      <c r="C881" s="6">
        <f t="shared" ref="C881" si="646">D881+E881+F881+G881+H881+I881+J881</f>
        <v>0</v>
      </c>
      <c r="D881" s="6">
        <f t="shared" ref="D881" si="647">E881+F881+G881+H881+I881+J881+K881</f>
        <v>0</v>
      </c>
      <c r="E881" s="6">
        <f t="shared" ref="E881" si="648">F881+G881+H881+I881+J881+K881+L881</f>
        <v>0</v>
      </c>
      <c r="F881" s="6">
        <f t="shared" ref="F881" si="649">G881+H881+I881+J881+K881+L881+M881</f>
        <v>0</v>
      </c>
      <c r="G881" s="6">
        <f t="shared" ref="G881" si="650">H881+I881+J881+K881+L881+M881+N881</f>
        <v>0</v>
      </c>
      <c r="H881" s="6">
        <f t="shared" ref="H881" si="651">I881+J881+K881+L881+M881+N881+O881</f>
        <v>0</v>
      </c>
      <c r="I881" s="6">
        <f t="shared" ref="I881" si="652">J881+K881+L881+M881+N881+O881+P881</f>
        <v>0</v>
      </c>
      <c r="J881" s="6">
        <f t="shared" ref="J881" si="653">K881+L881+M881+N881+O881+P881+Q881</f>
        <v>0</v>
      </c>
      <c r="K881" s="10"/>
    </row>
    <row r="882" spans="1:11">
      <c r="A882" s="8">
        <v>862</v>
      </c>
      <c r="B882" s="10" t="s">
        <v>3</v>
      </c>
      <c r="C882" s="7">
        <f t="shared" ref="C882:C920" si="654">D882+E882+F882+G882+H882+I882+J882</f>
        <v>5539</v>
      </c>
      <c r="D882" s="7">
        <f>D888</f>
        <v>5251</v>
      </c>
      <c r="E882" s="7">
        <f t="shared" ref="E882:J882" si="655">E888</f>
        <v>144</v>
      </c>
      <c r="F882" s="7">
        <f t="shared" si="655"/>
        <v>144</v>
      </c>
      <c r="G882" s="7">
        <f t="shared" si="655"/>
        <v>0</v>
      </c>
      <c r="H882" s="7">
        <f t="shared" si="655"/>
        <v>0</v>
      </c>
      <c r="I882" s="7">
        <f t="shared" si="655"/>
        <v>0</v>
      </c>
      <c r="J882" s="7">
        <f t="shared" si="655"/>
        <v>0</v>
      </c>
      <c r="K882" s="10"/>
    </row>
    <row r="883" spans="1:11">
      <c r="A883" s="8">
        <v>863</v>
      </c>
      <c r="B883" s="10" t="s">
        <v>4</v>
      </c>
      <c r="C883" s="7">
        <f t="shared" si="654"/>
        <v>218816.5</v>
      </c>
      <c r="D883" s="7">
        <f>D889</f>
        <v>35630.799999999996</v>
      </c>
      <c r="E883" s="7">
        <f>E889</f>
        <v>13822.1</v>
      </c>
      <c r="F883" s="7">
        <f t="shared" ref="F883:J883" si="656">F889</f>
        <v>28039.7</v>
      </c>
      <c r="G883" s="7">
        <f t="shared" si="656"/>
        <v>33073</v>
      </c>
      <c r="H883" s="7">
        <f t="shared" si="656"/>
        <v>34528.400000000001</v>
      </c>
      <c r="I883" s="7">
        <f t="shared" si="656"/>
        <v>36050</v>
      </c>
      <c r="J883" s="7">
        <f t="shared" si="656"/>
        <v>37672.5</v>
      </c>
      <c r="K883" s="10"/>
    </row>
    <row r="884" spans="1:11">
      <c r="A884" s="8">
        <v>864</v>
      </c>
      <c r="B884" s="10" t="s">
        <v>23</v>
      </c>
      <c r="C884" s="7">
        <f t="shared" si="654"/>
        <v>0</v>
      </c>
      <c r="D884" s="7">
        <f t="shared" ref="D884:D920" si="657">E884+F884+G884+H884+I884+J884+K884</f>
        <v>0</v>
      </c>
      <c r="E884" s="7">
        <f t="shared" ref="E884:E920" si="658">F884+G884+H884+I884+J884+K884+L884</f>
        <v>0</v>
      </c>
      <c r="F884" s="7">
        <f t="shared" ref="F884:F885" si="659">G884+H884+I884+J884+K884+L884+M884</f>
        <v>0</v>
      </c>
      <c r="G884" s="7">
        <f t="shared" ref="G884:G885" si="660">H884+I884+J884+K884+L884+M884+N884</f>
        <v>0</v>
      </c>
      <c r="H884" s="7">
        <f t="shared" ref="H884:H885" si="661">I884+J884+K884+L884+M884+N884+O884</f>
        <v>0</v>
      </c>
      <c r="I884" s="7">
        <f t="shared" ref="I884:I885" si="662">J884+K884+L884+M884+N884+O884+P884</f>
        <v>0</v>
      </c>
      <c r="J884" s="7">
        <f t="shared" ref="J884:J885" si="663">K884+L884+M884+N884+O884+P884+Q884</f>
        <v>0</v>
      </c>
      <c r="K884" s="10"/>
    </row>
    <row r="885" spans="1:11">
      <c r="A885" s="8">
        <v>865</v>
      </c>
      <c r="B885" s="10" t="s">
        <v>20</v>
      </c>
      <c r="C885" s="7">
        <f t="shared" si="654"/>
        <v>0</v>
      </c>
      <c r="D885" s="7">
        <f t="shared" si="657"/>
        <v>0</v>
      </c>
      <c r="E885" s="7">
        <f t="shared" si="658"/>
        <v>0</v>
      </c>
      <c r="F885" s="7">
        <f t="shared" si="659"/>
        <v>0</v>
      </c>
      <c r="G885" s="7">
        <f t="shared" si="660"/>
        <v>0</v>
      </c>
      <c r="H885" s="7">
        <f t="shared" si="661"/>
        <v>0</v>
      </c>
      <c r="I885" s="7">
        <f t="shared" si="662"/>
        <v>0</v>
      </c>
      <c r="J885" s="7">
        <f t="shared" si="663"/>
        <v>0</v>
      </c>
      <c r="K885" s="10"/>
    </row>
    <row r="886" spans="1:11" ht="25.5">
      <c r="A886" s="8">
        <v>866</v>
      </c>
      <c r="B886" s="41" t="s">
        <v>61</v>
      </c>
      <c r="C886" s="7">
        <f t="shared" si="654"/>
        <v>224355.5</v>
      </c>
      <c r="D886" s="7">
        <f>D888+D889+D890</f>
        <v>40881.799999999996</v>
      </c>
      <c r="E886" s="7">
        <f>E888+E889+E890</f>
        <v>13966.1</v>
      </c>
      <c r="F886" s="7">
        <f t="shared" ref="F886:J886" si="664">F888+F889+F890</f>
        <v>28183.7</v>
      </c>
      <c r="G886" s="7">
        <f t="shared" si="664"/>
        <v>33073</v>
      </c>
      <c r="H886" s="7">
        <f t="shared" si="664"/>
        <v>34528.400000000001</v>
      </c>
      <c r="I886" s="7">
        <f t="shared" si="664"/>
        <v>36050</v>
      </c>
      <c r="J886" s="7">
        <f t="shared" si="664"/>
        <v>37672.5</v>
      </c>
      <c r="K886" s="10"/>
    </row>
    <row r="887" spans="1:11">
      <c r="A887" s="8">
        <v>867</v>
      </c>
      <c r="B887" s="41" t="s">
        <v>2</v>
      </c>
      <c r="C887" s="6">
        <f t="shared" si="654"/>
        <v>0</v>
      </c>
      <c r="D887" s="6">
        <f t="shared" ref="D887" si="665">E887+F887+G887+H887+I887+J887+K887</f>
        <v>0</v>
      </c>
      <c r="E887" s="6">
        <f t="shared" ref="E887" si="666">F887+G887+H887+I887+J887+K887+L887</f>
        <v>0</v>
      </c>
      <c r="F887" s="6">
        <f t="shared" ref="F887" si="667">G887+H887+I887+J887+K887+L887+M887</f>
        <v>0</v>
      </c>
      <c r="G887" s="6">
        <f t="shared" ref="G887" si="668">H887+I887+J887+K887+L887+M887+N887</f>
        <v>0</v>
      </c>
      <c r="H887" s="6">
        <f t="shared" ref="H887" si="669">I887+J887+K887+L887+M887+N887+O887</f>
        <v>0</v>
      </c>
      <c r="I887" s="6">
        <f t="shared" ref="I887" si="670">J887+K887+L887+M887+N887+O887+P887</f>
        <v>0</v>
      </c>
      <c r="J887" s="6">
        <f t="shared" ref="J887" si="671">K887+L887+M887+N887+O887+P887+Q887</f>
        <v>0</v>
      </c>
      <c r="K887" s="10"/>
    </row>
    <row r="888" spans="1:11">
      <c r="A888" s="8">
        <v>868</v>
      </c>
      <c r="B888" s="10" t="s">
        <v>3</v>
      </c>
      <c r="C888" s="7">
        <f t="shared" si="654"/>
        <v>5539</v>
      </c>
      <c r="D888" s="7">
        <f>D893+D898+D903+D908+D913+D919</f>
        <v>5251</v>
      </c>
      <c r="E888" s="7">
        <f t="shared" ref="E888:J888" si="672">E893+E898+E903+E908+E913+E919</f>
        <v>144</v>
      </c>
      <c r="F888" s="7">
        <f t="shared" si="672"/>
        <v>144</v>
      </c>
      <c r="G888" s="7">
        <f t="shared" si="672"/>
        <v>0</v>
      </c>
      <c r="H888" s="7">
        <f t="shared" si="672"/>
        <v>0</v>
      </c>
      <c r="I888" s="7">
        <f t="shared" si="672"/>
        <v>0</v>
      </c>
      <c r="J888" s="7">
        <f t="shared" si="672"/>
        <v>0</v>
      </c>
      <c r="K888" s="7"/>
    </row>
    <row r="889" spans="1:11">
      <c r="A889" s="8">
        <v>869</v>
      </c>
      <c r="B889" s="10" t="s">
        <v>4</v>
      </c>
      <c r="C889" s="7">
        <f t="shared" si="654"/>
        <v>218816.5</v>
      </c>
      <c r="D889" s="7">
        <f>D894+D899+D904</f>
        <v>35630.799999999996</v>
      </c>
      <c r="E889" s="7">
        <f>E894+E899+E904</f>
        <v>13822.1</v>
      </c>
      <c r="F889" s="7">
        <f>F894+F899+F904</f>
        <v>28039.7</v>
      </c>
      <c r="G889" s="7">
        <f t="shared" ref="G889:J889" si="673">G894+G899+G904+G919</f>
        <v>33073</v>
      </c>
      <c r="H889" s="7">
        <f t="shared" si="673"/>
        <v>34528.400000000001</v>
      </c>
      <c r="I889" s="7">
        <f t="shared" si="673"/>
        <v>36050</v>
      </c>
      <c r="J889" s="7">
        <f t="shared" si="673"/>
        <v>37672.5</v>
      </c>
      <c r="K889" s="7"/>
    </row>
    <row r="890" spans="1:11">
      <c r="A890" s="8">
        <v>870</v>
      </c>
      <c r="B890" s="10" t="s">
        <v>23</v>
      </c>
      <c r="C890" s="7">
        <f t="shared" si="654"/>
        <v>0</v>
      </c>
      <c r="D890" s="7">
        <f t="shared" si="657"/>
        <v>0</v>
      </c>
      <c r="E890" s="7">
        <f t="shared" si="658"/>
        <v>0</v>
      </c>
      <c r="F890" s="7">
        <f t="shared" ref="F890" si="674">G890+H890+I890+J890+K890+L890+M890</f>
        <v>0</v>
      </c>
      <c r="G890" s="7">
        <f t="shared" ref="G890" si="675">H890+I890+J890+K890+L890+M890+N890</f>
        <v>0</v>
      </c>
      <c r="H890" s="7">
        <f t="shared" ref="H890" si="676">I890+J890+K890+L890+M890+N890+O890</f>
        <v>0</v>
      </c>
      <c r="I890" s="7">
        <f t="shared" ref="I890" si="677">J890+K890+L890+M890+N890+O890+P890</f>
        <v>0</v>
      </c>
      <c r="J890" s="7">
        <f t="shared" ref="J890" si="678">K890+L890+M890+N890+O890+P890+Q890</f>
        <v>0</v>
      </c>
      <c r="K890" s="10"/>
    </row>
    <row r="891" spans="1:11" ht="40.5">
      <c r="A891" s="8">
        <v>871</v>
      </c>
      <c r="B891" s="12" t="s">
        <v>53</v>
      </c>
      <c r="C891" s="9">
        <f t="shared" si="654"/>
        <v>2708.2</v>
      </c>
      <c r="D891" s="9">
        <f>D893+D894+D895</f>
        <v>190.8</v>
      </c>
      <c r="E891" s="9">
        <f>E893+E894+E895</f>
        <v>370</v>
      </c>
      <c r="F891" s="9">
        <v>388.5</v>
      </c>
      <c r="G891" s="9">
        <f t="shared" ref="G891:J891" si="679">G893+G894+G895</f>
        <v>408</v>
      </c>
      <c r="H891" s="9">
        <f t="shared" si="679"/>
        <v>428.4</v>
      </c>
      <c r="I891" s="9">
        <f t="shared" si="679"/>
        <v>450</v>
      </c>
      <c r="J891" s="9">
        <f t="shared" si="679"/>
        <v>472.5</v>
      </c>
      <c r="K891" s="10"/>
    </row>
    <row r="892" spans="1:11">
      <c r="A892" s="8">
        <v>872</v>
      </c>
      <c r="B892" s="12" t="s">
        <v>2</v>
      </c>
      <c r="C892" s="6">
        <f t="shared" si="654"/>
        <v>0</v>
      </c>
      <c r="D892" s="6">
        <f t="shared" ref="D892" si="680">E892+F892+G892+H892+I892+J892+K892</f>
        <v>0</v>
      </c>
      <c r="E892" s="6">
        <f t="shared" ref="E892" si="681">F892+G892+H892+I892+J892+K892+L892</f>
        <v>0</v>
      </c>
      <c r="F892" s="6">
        <f t="shared" ref="F892" si="682">G892+H892+I892+J892+K892+L892+M892</f>
        <v>0</v>
      </c>
      <c r="G892" s="6">
        <f t="shared" ref="G892" si="683">H892+I892+J892+K892+L892+M892+N892</f>
        <v>0</v>
      </c>
      <c r="H892" s="6">
        <f t="shared" ref="H892" si="684">I892+J892+K892+L892+M892+N892+O892</f>
        <v>0</v>
      </c>
      <c r="I892" s="6">
        <f t="shared" ref="I892" si="685">J892+K892+L892+M892+N892+O892+P892</f>
        <v>0</v>
      </c>
      <c r="J892" s="6">
        <f t="shared" ref="J892" si="686">K892+L892+M892+N892+O892+P892+Q892</f>
        <v>0</v>
      </c>
      <c r="K892" s="10"/>
    </row>
    <row r="893" spans="1:11">
      <c r="A893" s="8">
        <v>873</v>
      </c>
      <c r="B893" s="10" t="s">
        <v>49</v>
      </c>
      <c r="C893" s="7">
        <f t="shared" si="654"/>
        <v>0</v>
      </c>
      <c r="D893" s="7">
        <f t="shared" si="657"/>
        <v>0</v>
      </c>
      <c r="E893" s="7">
        <f t="shared" si="658"/>
        <v>0</v>
      </c>
      <c r="F893" s="7">
        <f t="shared" ref="F893" si="687">G893+H893+I893+J893+K893+L893+M893</f>
        <v>0</v>
      </c>
      <c r="G893" s="7">
        <f t="shared" ref="G893" si="688">H893+I893+J893+K893+L893+M893+N893</f>
        <v>0</v>
      </c>
      <c r="H893" s="7">
        <f t="shared" ref="H893" si="689">I893+J893+K893+L893+M893+N893+O893</f>
        <v>0</v>
      </c>
      <c r="I893" s="7">
        <f t="shared" ref="I893" si="690">J893+K893+L893+M893+N893+O893+P893</f>
        <v>0</v>
      </c>
      <c r="J893" s="7">
        <f t="shared" ref="J893" si="691">K893+L893+M893+N893+O893+P893+Q893</f>
        <v>0</v>
      </c>
      <c r="K893" s="10"/>
    </row>
    <row r="894" spans="1:11">
      <c r="A894" s="8">
        <v>874</v>
      </c>
      <c r="B894" s="10" t="s">
        <v>50</v>
      </c>
      <c r="C894" s="7">
        <f t="shared" si="654"/>
        <v>2708.2</v>
      </c>
      <c r="D894" s="7">
        <v>190.8</v>
      </c>
      <c r="E894" s="7">
        <v>370</v>
      </c>
      <c r="F894" s="7">
        <v>388.5</v>
      </c>
      <c r="G894" s="7">
        <v>408</v>
      </c>
      <c r="H894" s="7">
        <v>428.4</v>
      </c>
      <c r="I894" s="7">
        <v>450</v>
      </c>
      <c r="J894" s="7">
        <v>472.5</v>
      </c>
      <c r="K894" s="10"/>
    </row>
    <row r="895" spans="1:11">
      <c r="A895" s="8">
        <v>875</v>
      </c>
      <c r="B895" s="10" t="s">
        <v>21</v>
      </c>
      <c r="C895" s="7">
        <f t="shared" si="654"/>
        <v>0</v>
      </c>
      <c r="D895" s="7">
        <f t="shared" si="657"/>
        <v>0</v>
      </c>
      <c r="E895" s="7">
        <f t="shared" si="658"/>
        <v>0</v>
      </c>
      <c r="F895" s="7">
        <f t="shared" ref="F895" si="692">G895+H895+I895+J895+K895+L895+M895</f>
        <v>0</v>
      </c>
      <c r="G895" s="7">
        <f t="shared" ref="G895" si="693">H895+I895+J895+K895+L895+M895+N895</f>
        <v>0</v>
      </c>
      <c r="H895" s="7">
        <f t="shared" ref="H895" si="694">I895+J895+K895+L895+M895+N895+O895</f>
        <v>0</v>
      </c>
      <c r="I895" s="7">
        <f t="shared" ref="I895" si="695">J895+K895+L895+M895+N895+O895+P895</f>
        <v>0</v>
      </c>
      <c r="J895" s="7">
        <f t="shared" ref="J895" si="696">K895+L895+M895+N895+O895+P895+Q895</f>
        <v>0</v>
      </c>
      <c r="K895" s="10"/>
    </row>
    <row r="896" spans="1:11" ht="27">
      <c r="A896" s="8">
        <v>876</v>
      </c>
      <c r="B896" s="12" t="s">
        <v>210</v>
      </c>
      <c r="C896" s="9">
        <f t="shared" si="654"/>
        <v>194359.3</v>
      </c>
      <c r="D896" s="9">
        <f>D898+D899+D900</f>
        <v>37691</v>
      </c>
      <c r="E896" s="9">
        <f>E898+E899+E900</f>
        <v>9452.1</v>
      </c>
      <c r="F896" s="9">
        <f t="shared" ref="F896:J896" si="697">F898+F899+F900</f>
        <v>23651.200000000001</v>
      </c>
      <c r="G896" s="9">
        <f t="shared" si="697"/>
        <v>28665</v>
      </c>
      <c r="H896" s="9">
        <f t="shared" si="697"/>
        <v>30100</v>
      </c>
      <c r="I896" s="9">
        <f t="shared" si="697"/>
        <v>31600</v>
      </c>
      <c r="J896" s="9">
        <f t="shared" si="697"/>
        <v>33200</v>
      </c>
      <c r="K896" s="10"/>
    </row>
    <row r="897" spans="1:11">
      <c r="A897" s="8">
        <v>877</v>
      </c>
      <c r="B897" s="12" t="s">
        <v>2</v>
      </c>
      <c r="C897" s="6">
        <f t="shared" si="654"/>
        <v>0</v>
      </c>
      <c r="D897" s="6">
        <f t="shared" ref="D897" si="698">E897+F897+G897+H897+I897+J897+K897</f>
        <v>0</v>
      </c>
      <c r="E897" s="6">
        <f t="shared" ref="E897" si="699">F897+G897+H897+I897+J897+K897+L897</f>
        <v>0</v>
      </c>
      <c r="F897" s="6">
        <f t="shared" ref="F897" si="700">G897+H897+I897+J897+K897+L897+M897</f>
        <v>0</v>
      </c>
      <c r="G897" s="6">
        <f t="shared" ref="G897" si="701">H897+I897+J897+K897+L897+M897+N897</f>
        <v>0</v>
      </c>
      <c r="H897" s="6">
        <f t="shared" ref="H897" si="702">I897+J897+K897+L897+M897+N897+O897</f>
        <v>0</v>
      </c>
      <c r="I897" s="6">
        <f t="shared" ref="I897" si="703">J897+K897+L897+M897+N897+O897+P897</f>
        <v>0</v>
      </c>
      <c r="J897" s="6">
        <f t="shared" ref="J897" si="704">K897+L897+M897+N897+O897+P897+Q897</f>
        <v>0</v>
      </c>
      <c r="K897" s="10"/>
    </row>
    <row r="898" spans="1:11">
      <c r="A898" s="8">
        <v>878</v>
      </c>
      <c r="B898" s="10" t="s">
        <v>3</v>
      </c>
      <c r="C898" s="7">
        <f t="shared" si="654"/>
        <v>5251</v>
      </c>
      <c r="D898" s="7">
        <f>4408+843</f>
        <v>5251</v>
      </c>
      <c r="E898" s="7">
        <f t="shared" si="658"/>
        <v>0</v>
      </c>
      <c r="F898" s="7">
        <f t="shared" ref="F898" si="705">G898+H898+I898+J898+K898+L898+M898</f>
        <v>0</v>
      </c>
      <c r="G898" s="7">
        <f t="shared" ref="G898" si="706">H898+I898+J898+K898+L898+M898+N898</f>
        <v>0</v>
      </c>
      <c r="H898" s="7">
        <f t="shared" ref="H898" si="707">I898+J898+K898+L898+M898+N898+O898</f>
        <v>0</v>
      </c>
      <c r="I898" s="7">
        <f t="shared" ref="I898" si="708">J898+K898+L898+M898+N898+O898+P898</f>
        <v>0</v>
      </c>
      <c r="J898" s="7">
        <f t="shared" ref="J898" si="709">K898+L898+M898+N898+O898+P898+Q898</f>
        <v>0</v>
      </c>
      <c r="K898" s="10"/>
    </row>
    <row r="899" spans="1:11">
      <c r="A899" s="8">
        <v>879</v>
      </c>
      <c r="B899" s="10" t="s">
        <v>4</v>
      </c>
      <c r="C899" s="7">
        <f t="shared" si="654"/>
        <v>189108.3</v>
      </c>
      <c r="D899" s="7">
        <f>23651.2+1382.1-700+2103.8+3300.5-300+293.6-300+3158.8-150</f>
        <v>32439.999999999996</v>
      </c>
      <c r="E899" s="7">
        <f>23651.2-10294.1-3905</f>
        <v>9452.1</v>
      </c>
      <c r="F899" s="7">
        <v>23651.200000000001</v>
      </c>
      <c r="G899" s="7">
        <f>28665</f>
        <v>28665</v>
      </c>
      <c r="H899" s="7">
        <v>30100</v>
      </c>
      <c r="I899" s="7">
        <v>31600</v>
      </c>
      <c r="J899" s="7">
        <v>33200</v>
      </c>
      <c r="K899" s="10"/>
    </row>
    <row r="900" spans="1:11">
      <c r="A900" s="8">
        <v>880</v>
      </c>
      <c r="B900" s="10" t="s">
        <v>5</v>
      </c>
      <c r="C900" s="7">
        <f t="shared" si="654"/>
        <v>0</v>
      </c>
      <c r="D900" s="7">
        <f t="shared" si="657"/>
        <v>0</v>
      </c>
      <c r="E900" s="7">
        <f t="shared" si="658"/>
        <v>0</v>
      </c>
      <c r="F900" s="7">
        <f t="shared" ref="F900" si="710">G900+H900+I900+J900+K900+L900+M900</f>
        <v>0</v>
      </c>
      <c r="G900" s="7">
        <f t="shared" ref="G900" si="711">H900+I900+J900+K900+L900+M900+N900</f>
        <v>0</v>
      </c>
      <c r="H900" s="7">
        <f t="shared" ref="H900" si="712">I900+J900+K900+L900+M900+N900+O900</f>
        <v>0</v>
      </c>
      <c r="I900" s="7">
        <f t="shared" ref="I900" si="713">J900+K900+L900+M900+N900+O900+P900</f>
        <v>0</v>
      </c>
      <c r="J900" s="7">
        <f t="shared" ref="J900" si="714">K900+L900+M900+N900+O900+P900+Q900</f>
        <v>0</v>
      </c>
      <c r="K900" s="10"/>
    </row>
    <row r="901" spans="1:11" ht="40.5">
      <c r="A901" s="8">
        <v>881</v>
      </c>
      <c r="B901" s="12" t="s">
        <v>211</v>
      </c>
      <c r="C901" s="9">
        <f t="shared" si="654"/>
        <v>27000</v>
      </c>
      <c r="D901" s="9">
        <f>D903+D904+D905</f>
        <v>3000</v>
      </c>
      <c r="E901" s="9">
        <f>E903+E904+E905</f>
        <v>4000</v>
      </c>
      <c r="F901" s="9">
        <f t="shared" ref="F901:J901" si="715">F903+F904+F905</f>
        <v>4000</v>
      </c>
      <c r="G901" s="9">
        <f t="shared" si="715"/>
        <v>4000</v>
      </c>
      <c r="H901" s="9">
        <f t="shared" si="715"/>
        <v>4000</v>
      </c>
      <c r="I901" s="9">
        <f t="shared" si="715"/>
        <v>4000</v>
      </c>
      <c r="J901" s="9">
        <f t="shared" si="715"/>
        <v>4000</v>
      </c>
      <c r="K901" s="10">
        <v>76</v>
      </c>
    </row>
    <row r="902" spans="1:11">
      <c r="A902" s="8">
        <v>882</v>
      </c>
      <c r="B902" s="12" t="s">
        <v>2</v>
      </c>
      <c r="C902" s="6">
        <f t="shared" si="654"/>
        <v>0</v>
      </c>
      <c r="D902" s="6">
        <f t="shared" ref="D902" si="716">E902+F902+G902+H902+I902+J902+K902</f>
        <v>0</v>
      </c>
      <c r="E902" s="6">
        <f t="shared" ref="E902" si="717">F902+G902+H902+I902+J902+K902+L902</f>
        <v>0</v>
      </c>
      <c r="F902" s="6">
        <f t="shared" ref="F902" si="718">G902+H902+I902+J902+K902+L902+M902</f>
        <v>0</v>
      </c>
      <c r="G902" s="6">
        <f t="shared" ref="G902" si="719">H902+I902+J902+K902+L902+M902+N902</f>
        <v>0</v>
      </c>
      <c r="H902" s="6">
        <f t="shared" ref="H902" si="720">I902+J902+K902+L902+M902+N902+O902</f>
        <v>0</v>
      </c>
      <c r="I902" s="6">
        <f t="shared" ref="I902" si="721">J902+K902+L902+M902+N902+O902+P902</f>
        <v>0</v>
      </c>
      <c r="J902" s="6">
        <f t="shared" ref="J902" si="722">K902+L902+M902+N902+O902+P902+Q902</f>
        <v>0</v>
      </c>
      <c r="K902" s="10"/>
    </row>
    <row r="903" spans="1:11">
      <c r="A903" s="8">
        <v>883</v>
      </c>
      <c r="B903" s="10" t="s">
        <v>3</v>
      </c>
      <c r="C903" s="7">
        <f t="shared" si="654"/>
        <v>0</v>
      </c>
      <c r="D903" s="7">
        <f t="shared" si="657"/>
        <v>0</v>
      </c>
      <c r="E903" s="7">
        <f t="shared" si="658"/>
        <v>0</v>
      </c>
      <c r="F903" s="7">
        <f t="shared" ref="F903" si="723">G903+H903+I903+J903+K903+L903+M903</f>
        <v>0</v>
      </c>
      <c r="G903" s="7">
        <f t="shared" ref="G903" si="724">H903+I903+J903+K903+L903+M903+N903</f>
        <v>0</v>
      </c>
      <c r="H903" s="7">
        <f t="shared" ref="H903" si="725">I903+J903+K903+L903+M903+N903+O903</f>
        <v>0</v>
      </c>
      <c r="I903" s="7">
        <f t="shared" ref="I903" si="726">J903+K903+L903+M903+N903+O903+P903</f>
        <v>0</v>
      </c>
      <c r="J903" s="7">
        <f t="shared" ref="J903" si="727">K903+L903+M903+N903+O903+P903+Q903</f>
        <v>0</v>
      </c>
      <c r="K903" s="10"/>
    </row>
    <row r="904" spans="1:11">
      <c r="A904" s="8">
        <v>884</v>
      </c>
      <c r="B904" s="10" t="s">
        <v>4</v>
      </c>
      <c r="C904" s="7">
        <f t="shared" si="654"/>
        <v>27000</v>
      </c>
      <c r="D904" s="7">
        <f>D909+D914</f>
        <v>3000</v>
      </c>
      <c r="E904" s="7">
        <f>E909+E914</f>
        <v>4000</v>
      </c>
      <c r="F904" s="7">
        <f t="shared" ref="F904:J904" si="728">F909+F914</f>
        <v>4000</v>
      </c>
      <c r="G904" s="7">
        <f t="shared" si="728"/>
        <v>4000</v>
      </c>
      <c r="H904" s="7">
        <f t="shared" si="728"/>
        <v>4000</v>
      </c>
      <c r="I904" s="7">
        <f t="shared" si="728"/>
        <v>4000</v>
      </c>
      <c r="J904" s="7">
        <f t="shared" si="728"/>
        <v>4000</v>
      </c>
      <c r="K904" s="10"/>
    </row>
    <row r="905" spans="1:11">
      <c r="A905" s="8">
        <v>885</v>
      </c>
      <c r="B905" s="10" t="s">
        <v>5</v>
      </c>
      <c r="C905" s="7">
        <f t="shared" si="654"/>
        <v>0</v>
      </c>
      <c r="D905" s="7">
        <f t="shared" si="657"/>
        <v>0</v>
      </c>
      <c r="E905" s="7">
        <f t="shared" si="658"/>
        <v>0</v>
      </c>
      <c r="F905" s="7">
        <f t="shared" ref="F905" si="729">G905+H905+I905+J905+K905+L905+M905</f>
        <v>0</v>
      </c>
      <c r="G905" s="7">
        <f t="shared" ref="G905" si="730">H905+I905+J905+K905+L905+M905+N905</f>
        <v>0</v>
      </c>
      <c r="H905" s="7">
        <f t="shared" ref="H905" si="731">I905+J905+K905+L905+M905+N905+O905</f>
        <v>0</v>
      </c>
      <c r="I905" s="7">
        <f t="shared" ref="I905" si="732">J905+K905+L905+M905+N905+O905+P905</f>
        <v>0</v>
      </c>
      <c r="J905" s="7">
        <f t="shared" ref="J905" si="733">K905+L905+M905+N905+O905+P905+Q905</f>
        <v>0</v>
      </c>
      <c r="K905" s="10"/>
    </row>
    <row r="906" spans="1:11" ht="25.5" customHeight="1">
      <c r="A906" s="8">
        <v>886</v>
      </c>
      <c r="B906" s="13" t="s">
        <v>212</v>
      </c>
      <c r="C906" s="9">
        <f t="shared" si="654"/>
        <v>21000</v>
      </c>
      <c r="D906" s="9">
        <f>D908+D909+D910</f>
        <v>3000</v>
      </c>
      <c r="E906" s="9">
        <f>E908+E909+E910</f>
        <v>3000</v>
      </c>
      <c r="F906" s="9">
        <f t="shared" ref="F906:J906" si="734">F908+F909+F910</f>
        <v>3000</v>
      </c>
      <c r="G906" s="9">
        <f t="shared" si="734"/>
        <v>3000</v>
      </c>
      <c r="H906" s="9">
        <f t="shared" si="734"/>
        <v>3000</v>
      </c>
      <c r="I906" s="9">
        <f t="shared" si="734"/>
        <v>3000</v>
      </c>
      <c r="J906" s="9">
        <f t="shared" si="734"/>
        <v>3000</v>
      </c>
      <c r="K906" s="10"/>
    </row>
    <row r="907" spans="1:11" ht="13.5" customHeight="1">
      <c r="A907" s="8">
        <v>887</v>
      </c>
      <c r="B907" s="13" t="s">
        <v>2</v>
      </c>
      <c r="C907" s="6">
        <f t="shared" si="654"/>
        <v>0</v>
      </c>
      <c r="D907" s="6">
        <f t="shared" ref="D907" si="735">E907+F907+G907+H907+I907+J907+K907</f>
        <v>0</v>
      </c>
      <c r="E907" s="6">
        <f t="shared" ref="E907" si="736">F907+G907+H907+I907+J907+K907+L907</f>
        <v>0</v>
      </c>
      <c r="F907" s="6">
        <f t="shared" ref="F907" si="737">G907+H907+I907+J907+K907+L907+M907</f>
        <v>0</v>
      </c>
      <c r="G907" s="6">
        <f t="shared" ref="G907" si="738">H907+I907+J907+K907+L907+M907+N907</f>
        <v>0</v>
      </c>
      <c r="H907" s="6">
        <f t="shared" ref="H907" si="739">I907+J907+K907+L907+M907+N907+O907</f>
        <v>0</v>
      </c>
      <c r="I907" s="6">
        <f t="shared" ref="I907" si="740">J907+K907+L907+M907+N907+O907+P907</f>
        <v>0</v>
      </c>
      <c r="J907" s="6">
        <f t="shared" ref="J907" si="741">K907+L907+M907+N907+O907+P907+Q907</f>
        <v>0</v>
      </c>
      <c r="K907" s="10"/>
    </row>
    <row r="908" spans="1:11">
      <c r="A908" s="8">
        <v>888</v>
      </c>
      <c r="B908" s="10" t="s">
        <v>3</v>
      </c>
      <c r="C908" s="7">
        <f t="shared" si="654"/>
        <v>0</v>
      </c>
      <c r="D908" s="7">
        <f t="shared" si="657"/>
        <v>0</v>
      </c>
      <c r="E908" s="7">
        <f t="shared" si="658"/>
        <v>0</v>
      </c>
      <c r="F908" s="7">
        <f t="shared" ref="F908" si="742">G908+H908+I908+J908+K908+L908+M908</f>
        <v>0</v>
      </c>
      <c r="G908" s="7">
        <f t="shared" ref="G908" si="743">H908+I908+J908+K908+L908+M908+N908</f>
        <v>0</v>
      </c>
      <c r="H908" s="7">
        <f t="shared" ref="H908" si="744">I908+J908+K908+L908+M908+N908+O908</f>
        <v>0</v>
      </c>
      <c r="I908" s="7">
        <f t="shared" ref="I908" si="745">J908+K908+L908+M908+N908+O908+P908</f>
        <v>0</v>
      </c>
      <c r="J908" s="7">
        <f t="shared" ref="J908" si="746">K908+L908+M908+N908+O908+P908+Q908</f>
        <v>0</v>
      </c>
      <c r="K908" s="10"/>
    </row>
    <row r="909" spans="1:11">
      <c r="A909" s="8">
        <v>889</v>
      </c>
      <c r="B909" s="10" t="s">
        <v>4</v>
      </c>
      <c r="C909" s="7">
        <f t="shared" si="654"/>
        <v>21000</v>
      </c>
      <c r="D909" s="7">
        <v>3000</v>
      </c>
      <c r="E909" s="7">
        <v>3000</v>
      </c>
      <c r="F909" s="7">
        <v>3000</v>
      </c>
      <c r="G909" s="7">
        <v>3000</v>
      </c>
      <c r="H909" s="7">
        <v>3000</v>
      </c>
      <c r="I909" s="7">
        <v>3000</v>
      </c>
      <c r="J909" s="7">
        <v>3000</v>
      </c>
      <c r="K909" s="10"/>
    </row>
    <row r="910" spans="1:11">
      <c r="A910" s="8">
        <v>890</v>
      </c>
      <c r="B910" s="10" t="s">
        <v>23</v>
      </c>
      <c r="C910" s="7">
        <f t="shared" si="654"/>
        <v>0</v>
      </c>
      <c r="D910" s="7">
        <f t="shared" si="657"/>
        <v>0</v>
      </c>
      <c r="E910" s="7">
        <f t="shared" si="658"/>
        <v>0</v>
      </c>
      <c r="F910" s="7">
        <f t="shared" ref="F910" si="747">G910+H910+I910+J910+K910+L910+M910</f>
        <v>0</v>
      </c>
      <c r="G910" s="7">
        <f t="shared" ref="G910" si="748">H910+I910+J910+K910+L910+M910+N910</f>
        <v>0</v>
      </c>
      <c r="H910" s="7">
        <f t="shared" ref="H910" si="749">I910+J910+K910+L910+M910+N910+O910</f>
        <v>0</v>
      </c>
      <c r="I910" s="7">
        <f t="shared" ref="I910" si="750">J910+K910+L910+M910+N910+O910+P910</f>
        <v>0</v>
      </c>
      <c r="J910" s="7">
        <f t="shared" ref="J910" si="751">K910+L910+M910+N910+O910+P910+Q910</f>
        <v>0</v>
      </c>
      <c r="K910" s="10"/>
    </row>
    <row r="911" spans="1:11" ht="25.5">
      <c r="A911" s="8">
        <v>891</v>
      </c>
      <c r="B911" s="13" t="s">
        <v>213</v>
      </c>
      <c r="C911" s="9">
        <f t="shared" si="654"/>
        <v>6000</v>
      </c>
      <c r="D911" s="9">
        <f>D913+D914+D915</f>
        <v>0</v>
      </c>
      <c r="E911" s="9">
        <f>E913+E914+E915</f>
        <v>1000</v>
      </c>
      <c r="F911" s="9">
        <f t="shared" ref="F911:J911" si="752">F913+F914+F915</f>
        <v>1000</v>
      </c>
      <c r="G911" s="9">
        <f t="shared" si="752"/>
        <v>1000</v>
      </c>
      <c r="H911" s="9">
        <f t="shared" si="752"/>
        <v>1000</v>
      </c>
      <c r="I911" s="9">
        <f t="shared" si="752"/>
        <v>1000</v>
      </c>
      <c r="J911" s="9">
        <f t="shared" si="752"/>
        <v>1000</v>
      </c>
      <c r="K911" s="10"/>
    </row>
    <row r="912" spans="1:11">
      <c r="A912" s="8">
        <v>892</v>
      </c>
      <c r="B912" s="13" t="s">
        <v>2</v>
      </c>
      <c r="C912" s="6">
        <f t="shared" si="654"/>
        <v>0</v>
      </c>
      <c r="D912" s="6">
        <f t="shared" ref="D912" si="753">E912+F912+G912+H912+I912+J912+K912</f>
        <v>0</v>
      </c>
      <c r="E912" s="6">
        <f t="shared" ref="E912" si="754">F912+G912+H912+I912+J912+K912+L912</f>
        <v>0</v>
      </c>
      <c r="F912" s="6">
        <f t="shared" ref="F912" si="755">G912+H912+I912+J912+K912+L912+M912</f>
        <v>0</v>
      </c>
      <c r="G912" s="6">
        <f t="shared" ref="G912" si="756">H912+I912+J912+K912+L912+M912+N912</f>
        <v>0</v>
      </c>
      <c r="H912" s="6">
        <f t="shared" ref="H912" si="757">I912+J912+K912+L912+M912+N912+O912</f>
        <v>0</v>
      </c>
      <c r="I912" s="6">
        <f t="shared" ref="I912" si="758">J912+K912+L912+M912+N912+O912+P912</f>
        <v>0</v>
      </c>
      <c r="J912" s="6">
        <f t="shared" ref="J912" si="759">K912+L912+M912+N912+O912+P912+Q912</f>
        <v>0</v>
      </c>
      <c r="K912" s="10"/>
    </row>
    <row r="913" spans="1:11">
      <c r="A913" s="8">
        <v>893</v>
      </c>
      <c r="B913" s="10" t="s">
        <v>3</v>
      </c>
      <c r="C913" s="7">
        <f t="shared" si="654"/>
        <v>0</v>
      </c>
      <c r="D913" s="7">
        <f t="shared" si="657"/>
        <v>0</v>
      </c>
      <c r="E913" s="7">
        <f t="shared" si="658"/>
        <v>0</v>
      </c>
      <c r="F913" s="7">
        <f t="shared" ref="F913" si="760">G913+H913+I913+J913+K913+L913+M913</f>
        <v>0</v>
      </c>
      <c r="G913" s="7">
        <f t="shared" ref="G913" si="761">H913+I913+J913+K913+L913+M913+N913</f>
        <v>0</v>
      </c>
      <c r="H913" s="7">
        <f t="shared" ref="H913" si="762">I913+J913+K913+L913+M913+N913+O913</f>
        <v>0</v>
      </c>
      <c r="I913" s="7">
        <f t="shared" ref="I913" si="763">J913+K913+L913+M913+N913+O913+P913</f>
        <v>0</v>
      </c>
      <c r="J913" s="7">
        <f t="shared" ref="J913" si="764">K913+L913+M913+N913+O913+P913+Q913</f>
        <v>0</v>
      </c>
      <c r="K913" s="10"/>
    </row>
    <row r="914" spans="1:11">
      <c r="A914" s="8">
        <v>894</v>
      </c>
      <c r="B914" s="10" t="s">
        <v>4</v>
      </c>
      <c r="C914" s="7">
        <f t="shared" si="654"/>
        <v>6000</v>
      </c>
      <c r="D914" s="7">
        <v>0</v>
      </c>
      <c r="E914" s="7">
        <v>1000</v>
      </c>
      <c r="F914" s="7">
        <v>1000</v>
      </c>
      <c r="G914" s="7">
        <v>1000</v>
      </c>
      <c r="H914" s="7">
        <v>1000</v>
      </c>
      <c r="I914" s="7">
        <v>1000</v>
      </c>
      <c r="J914" s="7">
        <v>1000</v>
      </c>
      <c r="K914" s="10"/>
    </row>
    <row r="915" spans="1:11">
      <c r="A915" s="8">
        <v>895</v>
      </c>
      <c r="B915" s="10" t="s">
        <v>23</v>
      </c>
      <c r="C915" s="7">
        <f t="shared" si="654"/>
        <v>0</v>
      </c>
      <c r="D915" s="7">
        <f t="shared" si="657"/>
        <v>0</v>
      </c>
      <c r="E915" s="7">
        <f t="shared" si="658"/>
        <v>0</v>
      </c>
      <c r="F915" s="7">
        <f t="shared" ref="F915:F920" si="765">G915+H915+I915+J915+K915+L915+M915</f>
        <v>0</v>
      </c>
      <c r="G915" s="7">
        <f t="shared" ref="G915:G920" si="766">H915+I915+J915+K915+L915+M915+N915</f>
        <v>0</v>
      </c>
      <c r="H915" s="7">
        <f t="shared" ref="H915:H920" si="767">I915+J915+K915+L915+M915+N915+O915</f>
        <v>0</v>
      </c>
      <c r="I915" s="7">
        <f t="shared" ref="I915:I920" si="768">J915+K915+L915+M915+N915+O915+P915</f>
        <v>0</v>
      </c>
      <c r="J915" s="7">
        <f t="shared" ref="J915:J920" si="769">K915+L915+M915+N915+O915+P915+Q915</f>
        <v>0</v>
      </c>
      <c r="K915" s="10"/>
    </row>
    <row r="916" spans="1:11" ht="81.75" customHeight="1">
      <c r="A916" s="8">
        <v>896</v>
      </c>
      <c r="B916" s="56" t="s">
        <v>295</v>
      </c>
      <c r="C916" s="9">
        <f t="shared" si="654"/>
        <v>288</v>
      </c>
      <c r="D916" s="9">
        <f t="shared" ref="D916:J916" si="770">D917+D918+D919+D920</f>
        <v>0</v>
      </c>
      <c r="E916" s="9">
        <f t="shared" si="770"/>
        <v>144</v>
      </c>
      <c r="F916" s="9">
        <f t="shared" si="770"/>
        <v>144</v>
      </c>
      <c r="G916" s="9">
        <f t="shared" si="770"/>
        <v>0</v>
      </c>
      <c r="H916" s="9">
        <f t="shared" si="770"/>
        <v>0</v>
      </c>
      <c r="I916" s="9">
        <f t="shared" si="770"/>
        <v>0</v>
      </c>
      <c r="J916" s="9">
        <f t="shared" si="770"/>
        <v>0</v>
      </c>
      <c r="K916" s="10"/>
    </row>
    <row r="917" spans="1:11">
      <c r="A917" s="8">
        <v>897</v>
      </c>
      <c r="B917" s="10" t="s">
        <v>2</v>
      </c>
      <c r="C917" s="6">
        <f t="shared" si="654"/>
        <v>0</v>
      </c>
      <c r="D917" s="6">
        <f t="shared" si="657"/>
        <v>0</v>
      </c>
      <c r="E917" s="6">
        <f t="shared" si="658"/>
        <v>0</v>
      </c>
      <c r="F917" s="6">
        <f t="shared" si="765"/>
        <v>0</v>
      </c>
      <c r="G917" s="6">
        <v>0</v>
      </c>
      <c r="H917" s="6">
        <f t="shared" si="767"/>
        <v>0</v>
      </c>
      <c r="I917" s="6">
        <f t="shared" si="768"/>
        <v>0</v>
      </c>
      <c r="J917" s="6">
        <f t="shared" si="769"/>
        <v>0</v>
      </c>
      <c r="K917" s="10"/>
    </row>
    <row r="918" spans="1:11">
      <c r="A918" s="8">
        <v>898</v>
      </c>
      <c r="B918" s="10" t="s">
        <v>30</v>
      </c>
      <c r="C918" s="7">
        <f t="shared" si="654"/>
        <v>0</v>
      </c>
      <c r="D918" s="7">
        <f t="shared" si="657"/>
        <v>0</v>
      </c>
      <c r="E918" s="7">
        <f t="shared" si="658"/>
        <v>0</v>
      </c>
      <c r="F918" s="7">
        <f t="shared" si="765"/>
        <v>0</v>
      </c>
      <c r="G918" s="7">
        <f t="shared" si="766"/>
        <v>0</v>
      </c>
      <c r="H918" s="7">
        <f t="shared" si="767"/>
        <v>0</v>
      </c>
      <c r="I918" s="7">
        <f t="shared" si="768"/>
        <v>0</v>
      </c>
      <c r="J918" s="7">
        <f t="shared" si="769"/>
        <v>0</v>
      </c>
      <c r="K918" s="10"/>
    </row>
    <row r="919" spans="1:11" s="52" customFormat="1">
      <c r="A919" s="8">
        <v>899</v>
      </c>
      <c r="B919" s="54" t="s">
        <v>29</v>
      </c>
      <c r="C919" s="55">
        <f t="shared" si="654"/>
        <v>288</v>
      </c>
      <c r="D919" s="55">
        <v>0</v>
      </c>
      <c r="E919" s="55">
        <v>144</v>
      </c>
      <c r="F919" s="55">
        <v>144</v>
      </c>
      <c r="G919" s="55">
        <f t="shared" si="766"/>
        <v>0</v>
      </c>
      <c r="H919" s="55">
        <f t="shared" si="767"/>
        <v>0</v>
      </c>
      <c r="I919" s="55">
        <f t="shared" si="768"/>
        <v>0</v>
      </c>
      <c r="J919" s="55">
        <f t="shared" si="769"/>
        <v>0</v>
      </c>
      <c r="K919" s="54"/>
    </row>
    <row r="920" spans="1:11">
      <c r="A920" s="8">
        <v>900</v>
      </c>
      <c r="B920" s="10" t="s">
        <v>190</v>
      </c>
      <c r="C920" s="7">
        <f t="shared" si="654"/>
        <v>0</v>
      </c>
      <c r="D920" s="7">
        <f t="shared" si="657"/>
        <v>0</v>
      </c>
      <c r="E920" s="7">
        <f t="shared" si="658"/>
        <v>0</v>
      </c>
      <c r="F920" s="7">
        <f t="shared" si="765"/>
        <v>0</v>
      </c>
      <c r="G920" s="7">
        <f t="shared" si="766"/>
        <v>0</v>
      </c>
      <c r="H920" s="7">
        <f t="shared" si="767"/>
        <v>0</v>
      </c>
      <c r="I920" s="7">
        <f t="shared" si="768"/>
        <v>0</v>
      </c>
      <c r="J920" s="7">
        <f t="shared" si="769"/>
        <v>0</v>
      </c>
      <c r="K920" s="10"/>
    </row>
    <row r="921" spans="1:11" ht="15" customHeight="1">
      <c r="A921" s="8">
        <v>901</v>
      </c>
      <c r="B921" s="65" t="s">
        <v>286</v>
      </c>
      <c r="C921" s="66"/>
      <c r="D921" s="66"/>
      <c r="E921" s="66"/>
      <c r="F921" s="66"/>
      <c r="G921" s="66"/>
      <c r="H921" s="66"/>
      <c r="I921" s="66"/>
      <c r="J921" s="66"/>
      <c r="K921" s="67"/>
    </row>
    <row r="922" spans="1:11">
      <c r="A922" s="8">
        <v>902</v>
      </c>
      <c r="B922" s="40" t="s">
        <v>84</v>
      </c>
      <c r="C922" s="5">
        <f>D922+E922+F922+G922+H922+I922+J922</f>
        <v>59534.2</v>
      </c>
      <c r="D922" s="5">
        <f>D924+D925+D926</f>
        <v>10525</v>
      </c>
      <c r="E922" s="5">
        <f>E924+E925+E926</f>
        <v>7072</v>
      </c>
      <c r="F922" s="5">
        <f t="shared" ref="F922:J922" si="771">F924+F925+F926</f>
        <v>6054.5</v>
      </c>
      <c r="G922" s="5">
        <f t="shared" si="771"/>
        <v>8692</v>
      </c>
      <c r="H922" s="5">
        <f t="shared" si="771"/>
        <v>8919.5999999999985</v>
      </c>
      <c r="I922" s="5">
        <f t="shared" si="771"/>
        <v>9011.2999999999993</v>
      </c>
      <c r="J922" s="5">
        <f t="shared" si="771"/>
        <v>9259.7999999999993</v>
      </c>
      <c r="K922" s="10"/>
    </row>
    <row r="923" spans="1:11">
      <c r="A923" s="8">
        <v>903</v>
      </c>
      <c r="B923" s="41" t="s">
        <v>2</v>
      </c>
      <c r="C923" s="6">
        <f t="shared" ref="C923" si="772">D923+E923+F923+G923+H923+I923+J923</f>
        <v>0</v>
      </c>
      <c r="D923" s="6">
        <f t="shared" ref="D923" si="773">E923+F923+G923+H923+I923+J923+K923</f>
        <v>0</v>
      </c>
      <c r="E923" s="6">
        <f t="shared" ref="E923" si="774">F923+G923+H923+I923+J923+K923+L923</f>
        <v>0</v>
      </c>
      <c r="F923" s="6">
        <f t="shared" ref="F923" si="775">G923+H923+I923+J923+K923+L923+M923</f>
        <v>0</v>
      </c>
      <c r="G923" s="6">
        <f t="shared" ref="G923" si="776">H923+I923+J923+K923+L923+M923+N923</f>
        <v>0</v>
      </c>
      <c r="H923" s="6">
        <f t="shared" ref="H923" si="777">I923+J923+K923+L923+M923+N923+O923</f>
        <v>0</v>
      </c>
      <c r="I923" s="6">
        <f t="shared" ref="I923" si="778">J923+K923+L923+M923+N923+O923+P923</f>
        <v>0</v>
      </c>
      <c r="J923" s="6">
        <f t="shared" ref="J923" si="779">K923+L923+M923+N923+O923+P923+Q923</f>
        <v>0</v>
      </c>
      <c r="K923" s="10"/>
    </row>
    <row r="924" spans="1:11">
      <c r="A924" s="8">
        <v>904</v>
      </c>
      <c r="B924" s="10" t="s">
        <v>3</v>
      </c>
      <c r="C924" s="6">
        <f t="shared" ref="C924:C929" si="780">D924+E924+F924+G924+H924+I924+J924</f>
        <v>3174.5</v>
      </c>
      <c r="D924" s="6">
        <f>D930</f>
        <v>1171</v>
      </c>
      <c r="E924" s="6">
        <f>E930</f>
        <v>322</v>
      </c>
      <c r="F924" s="6">
        <f t="shared" ref="F924:J924" si="781">F930</f>
        <v>319.5</v>
      </c>
      <c r="G924" s="6">
        <f t="shared" si="781"/>
        <v>340.5</v>
      </c>
      <c r="H924" s="6">
        <f t="shared" si="781"/>
        <v>340.5</v>
      </c>
      <c r="I924" s="6">
        <f t="shared" si="781"/>
        <v>340.5</v>
      </c>
      <c r="J924" s="6">
        <f t="shared" si="781"/>
        <v>340.5</v>
      </c>
      <c r="K924" s="10"/>
    </row>
    <row r="925" spans="1:11">
      <c r="A925" s="8">
        <v>905</v>
      </c>
      <c r="B925" s="10" t="s">
        <v>4</v>
      </c>
      <c r="C925" s="6">
        <f t="shared" si="780"/>
        <v>56359.7</v>
      </c>
      <c r="D925" s="6">
        <f>D931</f>
        <v>9354</v>
      </c>
      <c r="E925" s="6">
        <f>E931</f>
        <v>6750</v>
      </c>
      <c r="F925" s="6">
        <f t="shared" ref="F925:J925" si="782">F931</f>
        <v>5735</v>
      </c>
      <c r="G925" s="6">
        <f t="shared" si="782"/>
        <v>8351.5</v>
      </c>
      <c r="H925" s="6">
        <f t="shared" si="782"/>
        <v>8579.0999999999985</v>
      </c>
      <c r="I925" s="6">
        <f t="shared" si="782"/>
        <v>8670.7999999999993</v>
      </c>
      <c r="J925" s="6">
        <f t="shared" si="782"/>
        <v>8919.2999999999993</v>
      </c>
      <c r="K925" s="10"/>
    </row>
    <row r="926" spans="1:11">
      <c r="A926" s="8">
        <v>906</v>
      </c>
      <c r="B926" s="10" t="s">
        <v>23</v>
      </c>
      <c r="C926" s="6">
        <f t="shared" si="780"/>
        <v>0</v>
      </c>
      <c r="D926" s="6">
        <f t="shared" ref="D926:E927" si="783">E926+F926+G926+H926+I926+J926+K926</f>
        <v>0</v>
      </c>
      <c r="E926" s="6">
        <f t="shared" si="783"/>
        <v>0</v>
      </c>
      <c r="F926" s="6">
        <f t="shared" ref="F926:F927" si="784">G926+H926+I926+J926+K926+L926+M926</f>
        <v>0</v>
      </c>
      <c r="G926" s="6">
        <f t="shared" ref="G926:G927" si="785">H926+I926+J926+K926+L926+M926+N926</f>
        <v>0</v>
      </c>
      <c r="H926" s="6">
        <f t="shared" ref="H926:H927" si="786">I926+J926+K926+L926+M926+N926+O926</f>
        <v>0</v>
      </c>
      <c r="I926" s="6">
        <f t="shared" ref="I926:I927" si="787">J926+K926+L926+M926+N926+O926+P926</f>
        <v>0</v>
      </c>
      <c r="J926" s="6">
        <f t="shared" ref="J926:J927" si="788">K926+L926+M926+N926+O926+P926+Q926</f>
        <v>0</v>
      </c>
      <c r="K926" s="10"/>
    </row>
    <row r="927" spans="1:11">
      <c r="A927" s="8">
        <v>907</v>
      </c>
      <c r="B927" s="10" t="s">
        <v>20</v>
      </c>
      <c r="C927" s="6">
        <f t="shared" si="780"/>
        <v>0</v>
      </c>
      <c r="D927" s="6">
        <f t="shared" si="783"/>
        <v>0</v>
      </c>
      <c r="E927" s="6">
        <f t="shared" si="783"/>
        <v>0</v>
      </c>
      <c r="F927" s="6">
        <f t="shared" si="784"/>
        <v>0</v>
      </c>
      <c r="G927" s="6">
        <f t="shared" si="785"/>
        <v>0</v>
      </c>
      <c r="H927" s="6">
        <f t="shared" si="786"/>
        <v>0</v>
      </c>
      <c r="I927" s="6">
        <f t="shared" si="787"/>
        <v>0</v>
      </c>
      <c r="J927" s="6">
        <f t="shared" si="788"/>
        <v>0</v>
      </c>
      <c r="K927" s="10"/>
    </row>
    <row r="928" spans="1:11" ht="25.5">
      <c r="A928" s="8">
        <v>908</v>
      </c>
      <c r="B928" s="41" t="s">
        <v>61</v>
      </c>
      <c r="C928" s="6">
        <f t="shared" si="780"/>
        <v>59534.2</v>
      </c>
      <c r="D928" s="6">
        <f>D930+D931+D932</f>
        <v>10525</v>
      </c>
      <c r="E928" s="6">
        <f>E930+E931+E932</f>
        <v>7072</v>
      </c>
      <c r="F928" s="6">
        <f t="shared" ref="F928:J928" si="789">F930+F931+F932</f>
        <v>6054.5</v>
      </c>
      <c r="G928" s="6">
        <f t="shared" si="789"/>
        <v>8692</v>
      </c>
      <c r="H928" s="6">
        <f t="shared" si="789"/>
        <v>8919.5999999999985</v>
      </c>
      <c r="I928" s="6">
        <f t="shared" si="789"/>
        <v>9011.2999999999993</v>
      </c>
      <c r="J928" s="6">
        <f t="shared" si="789"/>
        <v>9259.7999999999993</v>
      </c>
      <c r="K928" s="10"/>
    </row>
    <row r="929" spans="1:11">
      <c r="A929" s="8">
        <v>909</v>
      </c>
      <c r="B929" s="41" t="s">
        <v>2</v>
      </c>
      <c r="C929" s="6">
        <f t="shared" si="780"/>
        <v>0</v>
      </c>
      <c r="D929" s="6">
        <f t="shared" ref="D929" si="790">E929+F929+G929+H929+I929+J929+K929</f>
        <v>0</v>
      </c>
      <c r="E929" s="6">
        <f t="shared" ref="E929" si="791">F929+G929+H929+I929+J929+K929+L929</f>
        <v>0</v>
      </c>
      <c r="F929" s="6">
        <f t="shared" ref="F929" si="792">G929+H929+I929+J929+K929+L929+M929</f>
        <v>0</v>
      </c>
      <c r="G929" s="6">
        <f t="shared" ref="G929" si="793">H929+I929+J929+K929+L929+M929+N929</f>
        <v>0</v>
      </c>
      <c r="H929" s="6">
        <f t="shared" ref="H929" si="794">I929+J929+K929+L929+M929+N929+O929</f>
        <v>0</v>
      </c>
      <c r="I929" s="6">
        <f t="shared" ref="I929" si="795">J929+K929+L929+M929+N929+O929+P929</f>
        <v>0</v>
      </c>
      <c r="J929" s="6">
        <f t="shared" ref="J929" si="796">K929+L929+M929+N929+O929+P929+Q929</f>
        <v>0</v>
      </c>
      <c r="K929" s="10"/>
    </row>
    <row r="930" spans="1:11">
      <c r="A930" s="8">
        <v>910</v>
      </c>
      <c r="B930" s="10" t="s">
        <v>3</v>
      </c>
      <c r="C930" s="6">
        <f t="shared" ref="C930:C944" si="797">D930+E930+F930+G930+H930+I930+J930</f>
        <v>3174.5</v>
      </c>
      <c r="D930" s="6">
        <f>D1050+D935+D950+D960+D975</f>
        <v>1171</v>
      </c>
      <c r="E930" s="6">
        <f t="shared" ref="E930:J930" si="798">E1050</f>
        <v>322</v>
      </c>
      <c r="F930" s="6">
        <f t="shared" si="798"/>
        <v>319.5</v>
      </c>
      <c r="G930" s="6">
        <f t="shared" si="798"/>
        <v>340.5</v>
      </c>
      <c r="H930" s="6">
        <f t="shared" si="798"/>
        <v>340.5</v>
      </c>
      <c r="I930" s="6">
        <f t="shared" si="798"/>
        <v>340.5</v>
      </c>
      <c r="J930" s="6">
        <f t="shared" si="798"/>
        <v>340.5</v>
      </c>
      <c r="K930" s="10"/>
    </row>
    <row r="931" spans="1:11">
      <c r="A931" s="8">
        <v>911</v>
      </c>
      <c r="B931" s="10" t="s">
        <v>4</v>
      </c>
      <c r="C931" s="6">
        <f t="shared" si="797"/>
        <v>56359.7</v>
      </c>
      <c r="D931" s="6">
        <f>D936+D951+D961+D976</f>
        <v>9354</v>
      </c>
      <c r="E931" s="6">
        <f>E936+E951+E961+E976</f>
        <v>6750</v>
      </c>
      <c r="F931" s="6">
        <f t="shared" ref="F931:J931" si="799">F936+F951+F961+F976</f>
        <v>5735</v>
      </c>
      <c r="G931" s="6">
        <f t="shared" si="799"/>
        <v>8351.5</v>
      </c>
      <c r="H931" s="6">
        <f t="shared" si="799"/>
        <v>8579.0999999999985</v>
      </c>
      <c r="I931" s="6">
        <f t="shared" si="799"/>
        <v>8670.7999999999993</v>
      </c>
      <c r="J931" s="6">
        <f t="shared" si="799"/>
        <v>8919.2999999999993</v>
      </c>
      <c r="K931" s="10"/>
    </row>
    <row r="932" spans="1:11">
      <c r="A932" s="8">
        <v>912</v>
      </c>
      <c r="B932" s="10" t="s">
        <v>23</v>
      </c>
      <c r="C932" s="6">
        <f t="shared" si="797"/>
        <v>0</v>
      </c>
      <c r="D932" s="6">
        <f t="shared" ref="D932:D942" si="800">E932+F932+G932+H932+I932+J932+K932</f>
        <v>0</v>
      </c>
      <c r="E932" s="6">
        <f t="shared" ref="E932:E942" si="801">F932+G932+H932+I932+J932+K932+L932</f>
        <v>0</v>
      </c>
      <c r="F932" s="6">
        <f t="shared" ref="F932:F935" si="802">G932+H932+I932+J932+K932+L932+M932</f>
        <v>0</v>
      </c>
      <c r="G932" s="6">
        <f t="shared" ref="G932:G935" si="803">H932+I932+J932+K932+L932+M932+N932</f>
        <v>0</v>
      </c>
      <c r="H932" s="6">
        <f t="shared" ref="H932:H935" si="804">I932+J932+K932+L932+M932+N932+O932</f>
        <v>0</v>
      </c>
      <c r="I932" s="6">
        <f t="shared" ref="I932:I935" si="805">J932+K932+L932+M932+N932+O932+P932</f>
        <v>0</v>
      </c>
      <c r="J932" s="6">
        <f t="shared" ref="J932:J935" si="806">K932+L932+M932+N932+O932+P932+Q932</f>
        <v>0</v>
      </c>
      <c r="K932" s="10"/>
    </row>
    <row r="933" spans="1:11" ht="15" customHeight="1">
      <c r="A933" s="8">
        <v>913</v>
      </c>
      <c r="B933" s="44" t="s">
        <v>54</v>
      </c>
      <c r="C933" s="5">
        <f t="shared" si="797"/>
        <v>35245.599999999999</v>
      </c>
      <c r="D933" s="5">
        <f>D935+D936+D937</f>
        <v>4976.1000000000004</v>
      </c>
      <c r="E933" s="5">
        <f>E934+E935+E936</f>
        <v>3700</v>
      </c>
      <c r="F933" s="5">
        <f>F934+F935+F936+F937</f>
        <v>3885</v>
      </c>
      <c r="G933" s="5">
        <f>G936</f>
        <v>5379</v>
      </c>
      <c r="H933" s="5">
        <f>H936</f>
        <v>5583</v>
      </c>
      <c r="I933" s="5">
        <f>I936</f>
        <v>5750</v>
      </c>
      <c r="J933" s="5">
        <f>J936</f>
        <v>5972.5</v>
      </c>
      <c r="K933" s="48">
        <v>85</v>
      </c>
    </row>
    <row r="934" spans="1:11" ht="15" customHeight="1">
      <c r="A934" s="8">
        <v>914</v>
      </c>
      <c r="B934" s="44" t="s">
        <v>2</v>
      </c>
      <c r="C934" s="6">
        <f t="shared" si="797"/>
        <v>0</v>
      </c>
      <c r="D934" s="6">
        <f t="shared" ref="D934" si="807">E934+F934+G934+H934+I934+J934+K934</f>
        <v>0</v>
      </c>
      <c r="E934" s="6">
        <f t="shared" si="801"/>
        <v>0</v>
      </c>
      <c r="F934" s="6">
        <f t="shared" si="802"/>
        <v>0</v>
      </c>
      <c r="G934" s="6">
        <f t="shared" si="803"/>
        <v>0</v>
      </c>
      <c r="H934" s="6">
        <f t="shared" si="804"/>
        <v>0</v>
      </c>
      <c r="I934" s="6">
        <f t="shared" si="805"/>
        <v>0</v>
      </c>
      <c r="J934" s="6">
        <f t="shared" si="806"/>
        <v>0</v>
      </c>
      <c r="K934" s="38"/>
    </row>
    <row r="935" spans="1:11">
      <c r="A935" s="8">
        <v>915</v>
      </c>
      <c r="B935" s="10" t="s">
        <v>49</v>
      </c>
      <c r="C935" s="6">
        <f t="shared" si="797"/>
        <v>0</v>
      </c>
      <c r="D935" s="6">
        <f t="shared" si="800"/>
        <v>0</v>
      </c>
      <c r="E935" s="6">
        <f t="shared" si="801"/>
        <v>0</v>
      </c>
      <c r="F935" s="6">
        <f t="shared" si="802"/>
        <v>0</v>
      </c>
      <c r="G935" s="6">
        <f t="shared" si="803"/>
        <v>0</v>
      </c>
      <c r="H935" s="6">
        <f t="shared" si="804"/>
        <v>0</v>
      </c>
      <c r="I935" s="6">
        <f t="shared" si="805"/>
        <v>0</v>
      </c>
      <c r="J935" s="6">
        <f t="shared" si="806"/>
        <v>0</v>
      </c>
      <c r="K935" s="10"/>
    </row>
    <row r="936" spans="1:11" ht="15.75">
      <c r="A936" s="8">
        <v>916</v>
      </c>
      <c r="B936" s="10" t="s">
        <v>50</v>
      </c>
      <c r="C936" s="6">
        <f t="shared" si="797"/>
        <v>35245.599999999999</v>
      </c>
      <c r="D936" s="6">
        <f>D941+D946</f>
        <v>4976.1000000000004</v>
      </c>
      <c r="E936" s="6">
        <f>E941+E946</f>
        <v>3700</v>
      </c>
      <c r="F936" s="6">
        <f t="shared" ref="F936:J936" si="808">F941+F946</f>
        <v>3885</v>
      </c>
      <c r="G936" s="6">
        <f t="shared" si="808"/>
        <v>5379</v>
      </c>
      <c r="H936" s="6">
        <f t="shared" si="808"/>
        <v>5583</v>
      </c>
      <c r="I936" s="6">
        <f t="shared" si="808"/>
        <v>5750</v>
      </c>
      <c r="J936" s="6">
        <f t="shared" si="808"/>
        <v>5972.5</v>
      </c>
      <c r="K936" s="38"/>
    </row>
    <row r="937" spans="1:11">
      <c r="A937" s="8">
        <v>917</v>
      </c>
      <c r="B937" s="10" t="s">
        <v>21</v>
      </c>
      <c r="C937" s="6">
        <f t="shared" si="797"/>
        <v>0</v>
      </c>
      <c r="D937" s="6">
        <f t="shared" si="800"/>
        <v>0</v>
      </c>
      <c r="E937" s="6">
        <f t="shared" si="801"/>
        <v>0</v>
      </c>
      <c r="F937" s="6">
        <f t="shared" ref="F937" si="809">G937+H937+I937+J937+K937+L937+M937</f>
        <v>0</v>
      </c>
      <c r="G937" s="6">
        <f t="shared" ref="G937" si="810">H937+I937+J937+K937+L937+M937+N937</f>
        <v>0</v>
      </c>
      <c r="H937" s="6">
        <f t="shared" ref="H937" si="811">I937+J937+K937+L937+M937+N937+O937</f>
        <v>0</v>
      </c>
      <c r="I937" s="6">
        <f t="shared" ref="I937" si="812">J937+K937+L937+M937+N937+O937+P937</f>
        <v>0</v>
      </c>
      <c r="J937" s="6">
        <f t="shared" ref="J937" si="813">K937+L937+M937+N937+O937+P937+Q937</f>
        <v>0</v>
      </c>
      <c r="K937" s="10"/>
    </row>
    <row r="938" spans="1:11" ht="39" customHeight="1">
      <c r="A938" s="8">
        <v>918</v>
      </c>
      <c r="B938" s="14" t="s">
        <v>256</v>
      </c>
      <c r="C938" s="6">
        <f t="shared" si="797"/>
        <v>28745.599999999999</v>
      </c>
      <c r="D938" s="6">
        <f>D940+D941+D942</f>
        <v>4176.1000000000004</v>
      </c>
      <c r="E938" s="6">
        <f>E940+E941+E942</f>
        <v>3700</v>
      </c>
      <c r="F938" s="6">
        <f t="shared" ref="F938:J938" si="814">F940+F941+F942</f>
        <v>3385</v>
      </c>
      <c r="G938" s="6">
        <f t="shared" si="814"/>
        <v>4079</v>
      </c>
      <c r="H938" s="6">
        <f t="shared" si="814"/>
        <v>4283</v>
      </c>
      <c r="I938" s="6">
        <f t="shared" si="814"/>
        <v>4450</v>
      </c>
      <c r="J938" s="6">
        <f t="shared" si="814"/>
        <v>4672.5</v>
      </c>
      <c r="K938" s="38"/>
    </row>
    <row r="939" spans="1:11" ht="15.75" customHeight="1">
      <c r="A939" s="8">
        <v>919</v>
      </c>
      <c r="B939" s="50" t="s">
        <v>2</v>
      </c>
      <c r="C939" s="6">
        <f t="shared" si="797"/>
        <v>0</v>
      </c>
      <c r="D939" s="6">
        <f t="shared" ref="D939" si="815">E939+F939+G939+H939+I939+J939+K939</f>
        <v>0</v>
      </c>
      <c r="E939" s="6">
        <f t="shared" ref="E939" si="816">F939+G939+H939+I939+J939+K939+L939</f>
        <v>0</v>
      </c>
      <c r="F939" s="6">
        <f t="shared" ref="F939" si="817">G939+H939+I939+J939+K939+L939+M939</f>
        <v>0</v>
      </c>
      <c r="G939" s="6">
        <f t="shared" ref="G939" si="818">H939+I939+J939+K939+L939+M939+N939</f>
        <v>0</v>
      </c>
      <c r="H939" s="6">
        <f t="shared" ref="H939" si="819">I939+J939+K939+L939+M939+N939+O939</f>
        <v>0</v>
      </c>
      <c r="I939" s="6">
        <f t="shared" ref="I939" si="820">J939+K939+L939+M939+N939+O939+P939</f>
        <v>0</v>
      </c>
      <c r="J939" s="6">
        <f t="shared" ref="J939" si="821">K939+L939+M939+N939+O939+P939+Q939</f>
        <v>0</v>
      </c>
      <c r="K939" s="38"/>
    </row>
    <row r="940" spans="1:11">
      <c r="A940" s="8">
        <v>920</v>
      </c>
      <c r="B940" s="10" t="s">
        <v>49</v>
      </c>
      <c r="C940" s="6">
        <f t="shared" si="797"/>
        <v>0</v>
      </c>
      <c r="D940" s="6">
        <f t="shared" si="800"/>
        <v>0</v>
      </c>
      <c r="E940" s="6">
        <f t="shared" si="801"/>
        <v>0</v>
      </c>
      <c r="F940" s="6">
        <f t="shared" ref="F940" si="822">G940+H940+I940+J940+K940+L940+M940</f>
        <v>0</v>
      </c>
      <c r="G940" s="6">
        <f t="shared" ref="G940" si="823">H940+I940+J940+K940+L940+M940+N940</f>
        <v>0</v>
      </c>
      <c r="H940" s="6">
        <f t="shared" ref="H940" si="824">I940+J940+K940+L940+M940+N940+O940</f>
        <v>0</v>
      </c>
      <c r="I940" s="6">
        <f t="shared" ref="I940" si="825">J940+K940+L940+M940+N940+O940+P940</f>
        <v>0</v>
      </c>
      <c r="J940" s="6">
        <f t="shared" ref="J940" si="826">K940+L940+M940+N940+O940+P940+Q940</f>
        <v>0</v>
      </c>
      <c r="K940" s="10"/>
    </row>
    <row r="941" spans="1:11" ht="15.75">
      <c r="A941" s="8">
        <v>921</v>
      </c>
      <c r="B941" s="10" t="s">
        <v>50</v>
      </c>
      <c r="C941" s="6">
        <f t="shared" si="797"/>
        <v>28745.599999999999</v>
      </c>
      <c r="D941" s="6">
        <f>3000+700-100+576.1</f>
        <v>4176.1000000000004</v>
      </c>
      <c r="E941" s="6">
        <v>3700</v>
      </c>
      <c r="F941" s="6">
        <v>3385</v>
      </c>
      <c r="G941" s="6">
        <v>4079</v>
      </c>
      <c r="H941" s="6">
        <v>4283</v>
      </c>
      <c r="I941" s="6">
        <v>4450</v>
      </c>
      <c r="J941" s="6">
        <v>4672.5</v>
      </c>
      <c r="K941" s="38"/>
    </row>
    <row r="942" spans="1:11">
      <c r="A942" s="8">
        <v>922</v>
      </c>
      <c r="B942" s="10" t="s">
        <v>21</v>
      </c>
      <c r="C942" s="6">
        <f t="shared" si="797"/>
        <v>0</v>
      </c>
      <c r="D942" s="6">
        <f t="shared" si="800"/>
        <v>0</v>
      </c>
      <c r="E942" s="6">
        <f t="shared" si="801"/>
        <v>0</v>
      </c>
      <c r="F942" s="6">
        <f t="shared" ref="F942" si="827">G942+H942+I942+J942+K942+L942+M942</f>
        <v>0</v>
      </c>
      <c r="G942" s="6">
        <f t="shared" ref="G942" si="828">H942+I942+J942+K942+L942+M942+N942</f>
        <v>0</v>
      </c>
      <c r="H942" s="6">
        <f t="shared" ref="H942" si="829">I942+J942+K942+L942+M942+N942+O942</f>
        <v>0</v>
      </c>
      <c r="I942" s="6">
        <f t="shared" ref="I942" si="830">J942+K942+L942+M942+N942+O942+P942</f>
        <v>0</v>
      </c>
      <c r="J942" s="6">
        <f t="shared" ref="J942" si="831">K942+L942+M942+N942+O942+P942+Q942</f>
        <v>0</v>
      </c>
      <c r="K942" s="10"/>
    </row>
    <row r="943" spans="1:11" ht="51">
      <c r="A943" s="8">
        <v>923</v>
      </c>
      <c r="B943" s="13" t="s">
        <v>257</v>
      </c>
      <c r="C943" s="6">
        <f t="shared" si="797"/>
        <v>6500</v>
      </c>
      <c r="D943" s="6">
        <f>D945+D946+D947</f>
        <v>800</v>
      </c>
      <c r="E943" s="6">
        <f>E945+E946+E947</f>
        <v>0</v>
      </c>
      <c r="F943" s="6">
        <f t="shared" ref="F943:J943" si="832">F945+F946+F947</f>
        <v>500</v>
      </c>
      <c r="G943" s="6">
        <f t="shared" si="832"/>
        <v>1300</v>
      </c>
      <c r="H943" s="6">
        <f t="shared" si="832"/>
        <v>1300</v>
      </c>
      <c r="I943" s="6">
        <f t="shared" si="832"/>
        <v>1300</v>
      </c>
      <c r="J943" s="6">
        <f t="shared" si="832"/>
        <v>1300</v>
      </c>
      <c r="K943" s="38"/>
    </row>
    <row r="944" spans="1:11" ht="15.75">
      <c r="A944" s="8">
        <v>924</v>
      </c>
      <c r="B944" s="13" t="s">
        <v>2</v>
      </c>
      <c r="C944" s="6">
        <f t="shared" si="797"/>
        <v>0</v>
      </c>
      <c r="D944" s="6">
        <f t="shared" ref="D944" si="833">E944+F944+G944+H944+I944+J944+K944</f>
        <v>0</v>
      </c>
      <c r="E944" s="6">
        <f t="shared" ref="E944" si="834">F944+G944+H944+I944+J944+K944+L944</f>
        <v>0</v>
      </c>
      <c r="F944" s="6">
        <f t="shared" ref="F944" si="835">G944+H944+I944+J944+K944+L944+M944</f>
        <v>0</v>
      </c>
      <c r="G944" s="6">
        <f t="shared" ref="G944" si="836">H944+I944+J944+K944+L944+M944+N944</f>
        <v>0</v>
      </c>
      <c r="H944" s="6">
        <f t="shared" ref="H944" si="837">I944+J944+K944+L944+M944+N944+O944</f>
        <v>0</v>
      </c>
      <c r="I944" s="6">
        <f t="shared" ref="I944" si="838">J944+K944+L944+M944+N944+O944+P944</f>
        <v>0</v>
      </c>
      <c r="J944" s="6">
        <f t="shared" ref="J944" si="839">K944+L944+M944+N944+O944+P944+Q944</f>
        <v>0</v>
      </c>
      <c r="K944" s="38"/>
    </row>
    <row r="945" spans="1:11">
      <c r="A945" s="8">
        <v>925</v>
      </c>
      <c r="B945" s="10" t="s">
        <v>49</v>
      </c>
      <c r="C945" s="6">
        <f t="shared" ref="C945:C1018" si="840">D945+E945+F945+G945+H945+I945+J945</f>
        <v>0</v>
      </c>
      <c r="D945" s="6">
        <f t="shared" ref="D945:D1017" si="841">E945+F945+G945+H945+I945+J945+K945</f>
        <v>0</v>
      </c>
      <c r="E945" s="6">
        <f t="shared" ref="E945:E1017" si="842">F945+G945+H945+I945+J945+K945+L945</f>
        <v>0</v>
      </c>
      <c r="F945" s="6">
        <f t="shared" ref="F945" si="843">G945+H945+I945+J945+K945+L945+M945</f>
        <v>0</v>
      </c>
      <c r="G945" s="6">
        <f t="shared" ref="G945" si="844">H945+I945+J945+K945+L945+M945+N945</f>
        <v>0</v>
      </c>
      <c r="H945" s="6">
        <f t="shared" ref="H945" si="845">I945+J945+K945+L945+M945+N945+O945</f>
        <v>0</v>
      </c>
      <c r="I945" s="6">
        <f t="shared" ref="I945" si="846">J945+K945+L945+M945+N945+O945+P945</f>
        <v>0</v>
      </c>
      <c r="J945" s="6">
        <f t="shared" ref="J945" si="847">K945+L945+M945+N945+O945+P945+Q945</f>
        <v>0</v>
      </c>
      <c r="K945" s="10"/>
    </row>
    <row r="946" spans="1:11" ht="15.75">
      <c r="A946" s="8">
        <v>926</v>
      </c>
      <c r="B946" s="10" t="s">
        <v>50</v>
      </c>
      <c r="C946" s="6">
        <f t="shared" si="840"/>
        <v>6500</v>
      </c>
      <c r="D946" s="6">
        <f>700+100</f>
        <v>800</v>
      </c>
      <c r="E946" s="6">
        <v>0</v>
      </c>
      <c r="F946" s="6">
        <v>500</v>
      </c>
      <c r="G946" s="6">
        <v>1300</v>
      </c>
      <c r="H946" s="6">
        <v>1300</v>
      </c>
      <c r="I946" s="6">
        <v>1300</v>
      </c>
      <c r="J946" s="6">
        <v>1300</v>
      </c>
      <c r="K946" s="38"/>
    </row>
    <row r="947" spans="1:11">
      <c r="A947" s="8">
        <v>927</v>
      </c>
      <c r="B947" s="10" t="s">
        <v>21</v>
      </c>
      <c r="C947" s="6">
        <f t="shared" si="840"/>
        <v>0</v>
      </c>
      <c r="D947" s="6"/>
      <c r="E947" s="6">
        <f t="shared" si="842"/>
        <v>0</v>
      </c>
      <c r="F947" s="6">
        <f t="shared" ref="F947" si="848">G947+H947+I947+J947+K947+L947+M947</f>
        <v>0</v>
      </c>
      <c r="G947" s="6">
        <f t="shared" ref="G947" si="849">H947+I947+J947+K947+L947+M947+N947</f>
        <v>0</v>
      </c>
      <c r="H947" s="6">
        <f t="shared" ref="H947" si="850">I947+J947+K947+L947+M947+N947+O947</f>
        <v>0</v>
      </c>
      <c r="I947" s="6">
        <f t="shared" ref="I947" si="851">J947+K947+L947+M947+N947+O947+P947</f>
        <v>0</v>
      </c>
      <c r="J947" s="6">
        <f t="shared" ref="J947" si="852">K947+L947+M947+N947+O947+P947+Q947</f>
        <v>0</v>
      </c>
      <c r="K947" s="10"/>
    </row>
    <row r="948" spans="1:11" ht="27">
      <c r="A948" s="8">
        <v>928</v>
      </c>
      <c r="B948" s="44" t="s">
        <v>55</v>
      </c>
      <c r="C948" s="5">
        <f t="shared" si="840"/>
        <v>1104.9000000000001</v>
      </c>
      <c r="D948" s="5">
        <f>D950+D951+D952</f>
        <v>126.1</v>
      </c>
      <c r="E948" s="5">
        <f>E950+E951+E952</f>
        <v>150</v>
      </c>
      <c r="F948" s="5">
        <f t="shared" ref="F948:J948" si="853">F950+F951+F952</f>
        <v>150</v>
      </c>
      <c r="G948" s="5">
        <f t="shared" si="853"/>
        <v>157.5</v>
      </c>
      <c r="H948" s="5">
        <f t="shared" si="853"/>
        <v>165.4</v>
      </c>
      <c r="I948" s="5">
        <f t="shared" si="853"/>
        <v>173.6</v>
      </c>
      <c r="J948" s="5">
        <f t="shared" si="853"/>
        <v>182.3</v>
      </c>
      <c r="K948" s="48">
        <v>84</v>
      </c>
    </row>
    <row r="949" spans="1:11" ht="15.75">
      <c r="A949" s="8">
        <v>929</v>
      </c>
      <c r="B949" s="44" t="s">
        <v>2</v>
      </c>
      <c r="C949" s="6">
        <f t="shared" si="840"/>
        <v>0</v>
      </c>
      <c r="D949" s="6">
        <f t="shared" ref="D949" si="854">E949+F949+G949+H949+I949+J949+K949</f>
        <v>0</v>
      </c>
      <c r="E949" s="6">
        <f t="shared" ref="E949" si="855">F949+G949+H949+I949+J949+K949+L949</f>
        <v>0</v>
      </c>
      <c r="F949" s="6">
        <f t="shared" ref="F949" si="856">G949+H949+I949+J949+K949+L949+M949</f>
        <v>0</v>
      </c>
      <c r="G949" s="6">
        <f t="shared" ref="G949" si="857">H949+I949+J949+K949+L949+M949+N949</f>
        <v>0</v>
      </c>
      <c r="H949" s="6">
        <f t="shared" ref="H949" si="858">I949+J949+K949+L949+M949+N949+O949</f>
        <v>0</v>
      </c>
      <c r="I949" s="6">
        <f t="shared" ref="I949" si="859">J949+K949+L949+M949+N949+O949+P949</f>
        <v>0</v>
      </c>
      <c r="J949" s="6">
        <f t="shared" ref="J949" si="860">K949+L949+M949+N949+O949+P949+Q949</f>
        <v>0</v>
      </c>
      <c r="K949" s="38"/>
    </row>
    <row r="950" spans="1:11">
      <c r="A950" s="8">
        <v>930</v>
      </c>
      <c r="B950" s="10" t="s">
        <v>49</v>
      </c>
      <c r="C950" s="6">
        <f t="shared" si="840"/>
        <v>0</v>
      </c>
      <c r="D950" s="6">
        <f t="shared" si="841"/>
        <v>0</v>
      </c>
      <c r="E950" s="6">
        <f t="shared" si="842"/>
        <v>0</v>
      </c>
      <c r="F950" s="6">
        <f t="shared" ref="F950" si="861">G950+H950+I950+J950+K950+L950+M950</f>
        <v>0</v>
      </c>
      <c r="G950" s="6">
        <f t="shared" ref="G950" si="862">H950+I950+J950+K950+L950+M950+N950</f>
        <v>0</v>
      </c>
      <c r="H950" s="6">
        <f t="shared" ref="H950" si="863">I950+J950+K950+L950+M950+N950+O950</f>
        <v>0</v>
      </c>
      <c r="I950" s="6">
        <f t="shared" ref="I950" si="864">J950+K950+L950+M950+N950+O950+P950</f>
        <v>0</v>
      </c>
      <c r="J950" s="6">
        <f t="shared" ref="J950" si="865">K950+L950+M950+N950+O950+P950+Q950</f>
        <v>0</v>
      </c>
      <c r="K950" s="10"/>
    </row>
    <row r="951" spans="1:11" ht="15.75">
      <c r="A951" s="8">
        <v>931</v>
      </c>
      <c r="B951" s="10" t="s">
        <v>50</v>
      </c>
      <c r="C951" s="6">
        <f t="shared" si="840"/>
        <v>1104.9000000000001</v>
      </c>
      <c r="D951" s="6">
        <f>D956</f>
        <v>126.1</v>
      </c>
      <c r="E951" s="6">
        <v>150</v>
      </c>
      <c r="F951" s="6">
        <v>150</v>
      </c>
      <c r="G951" s="6">
        <v>157.5</v>
      </c>
      <c r="H951" s="6">
        <v>165.4</v>
      </c>
      <c r="I951" s="6">
        <v>173.6</v>
      </c>
      <c r="J951" s="6">
        <v>182.3</v>
      </c>
      <c r="K951" s="38"/>
    </row>
    <row r="952" spans="1:11">
      <c r="A952" s="8">
        <v>932</v>
      </c>
      <c r="B952" s="10" t="s">
        <v>21</v>
      </c>
      <c r="C952" s="6">
        <f t="shared" si="840"/>
        <v>0</v>
      </c>
      <c r="D952" s="6">
        <f t="shared" si="841"/>
        <v>0</v>
      </c>
      <c r="E952" s="6">
        <f t="shared" si="842"/>
        <v>0</v>
      </c>
      <c r="F952" s="6">
        <f t="shared" ref="F952" si="866">G952+H952+I952+J952+K952+L952+M952</f>
        <v>0</v>
      </c>
      <c r="G952" s="6">
        <f t="shared" ref="G952" si="867">H952+I952+J952+K952+L952+M952+N952</f>
        <v>0</v>
      </c>
      <c r="H952" s="6">
        <f t="shared" ref="H952" si="868">I952+J952+K952+L952+M952+N952+O952</f>
        <v>0</v>
      </c>
      <c r="I952" s="6">
        <f t="shared" ref="I952" si="869">J952+K952+L952+M952+N952+O952+P952</f>
        <v>0</v>
      </c>
      <c r="J952" s="6">
        <f t="shared" ref="J952" si="870">K952+L952+M952+N952+O952+P952+Q952</f>
        <v>0</v>
      </c>
      <c r="K952" s="10"/>
    </row>
    <row r="953" spans="1:11" ht="26.25">
      <c r="A953" s="8">
        <v>933</v>
      </c>
      <c r="B953" s="14" t="s">
        <v>258</v>
      </c>
      <c r="C953" s="6">
        <f t="shared" si="840"/>
        <v>1104.9000000000001</v>
      </c>
      <c r="D953" s="6">
        <f>D955+D956+D957</f>
        <v>126.1</v>
      </c>
      <c r="E953" s="6">
        <f>E955+E956+E957</f>
        <v>150</v>
      </c>
      <c r="F953" s="6">
        <f t="shared" ref="F953:J953" si="871">F955+F956+F957</f>
        <v>150</v>
      </c>
      <c r="G953" s="6">
        <f t="shared" si="871"/>
        <v>157.5</v>
      </c>
      <c r="H953" s="6">
        <f t="shared" si="871"/>
        <v>165.4</v>
      </c>
      <c r="I953" s="6">
        <f t="shared" si="871"/>
        <v>173.6</v>
      </c>
      <c r="J953" s="6">
        <f t="shared" si="871"/>
        <v>182.3</v>
      </c>
      <c r="K953" s="38"/>
    </row>
    <row r="954" spans="1:11" ht="15.75">
      <c r="A954" s="8">
        <v>934</v>
      </c>
      <c r="B954" s="14" t="s">
        <v>2</v>
      </c>
      <c r="C954" s="6">
        <f t="shared" si="840"/>
        <v>0</v>
      </c>
      <c r="D954" s="6">
        <f t="shared" ref="D954" si="872">E954+F954+G954+H954+I954+J954+K954</f>
        <v>0</v>
      </c>
      <c r="E954" s="6">
        <f t="shared" ref="E954" si="873">F954+G954+H954+I954+J954+K954+L954</f>
        <v>0</v>
      </c>
      <c r="F954" s="6">
        <f t="shared" ref="F954" si="874">G954+H954+I954+J954+K954+L954+M954</f>
        <v>0</v>
      </c>
      <c r="G954" s="6">
        <f t="shared" ref="G954" si="875">H954+I954+J954+K954+L954+M954+N954</f>
        <v>0</v>
      </c>
      <c r="H954" s="6">
        <f t="shared" ref="H954" si="876">I954+J954+K954+L954+M954+N954+O954</f>
        <v>0</v>
      </c>
      <c r="I954" s="6">
        <f t="shared" ref="I954" si="877">J954+K954+L954+M954+N954+O954+P954</f>
        <v>0</v>
      </c>
      <c r="J954" s="6">
        <f t="shared" ref="J954" si="878">K954+L954+M954+N954+O954+P954+Q954</f>
        <v>0</v>
      </c>
      <c r="K954" s="38"/>
    </row>
    <row r="955" spans="1:11">
      <c r="A955" s="8">
        <v>935</v>
      </c>
      <c r="B955" s="10" t="s">
        <v>49</v>
      </c>
      <c r="C955" s="6">
        <f t="shared" si="840"/>
        <v>0</v>
      </c>
      <c r="D955" s="6">
        <f t="shared" si="841"/>
        <v>0</v>
      </c>
      <c r="E955" s="6">
        <f t="shared" si="842"/>
        <v>0</v>
      </c>
      <c r="F955" s="6">
        <f t="shared" ref="F955" si="879">G955+H955+I955+J955+K955+L955+M955</f>
        <v>0</v>
      </c>
      <c r="G955" s="6">
        <f t="shared" ref="G955" si="880">H955+I955+J955+K955+L955+M955+N955</f>
        <v>0</v>
      </c>
      <c r="H955" s="6">
        <f t="shared" ref="H955" si="881">I955+J955+K955+L955+M955+N955+O955</f>
        <v>0</v>
      </c>
      <c r="I955" s="6">
        <f t="shared" ref="I955" si="882">J955+K955+L955+M955+N955+O955+P955</f>
        <v>0</v>
      </c>
      <c r="J955" s="6">
        <f t="shared" ref="J955" si="883">K955+L955+M955+N955+O955+P955+Q955</f>
        <v>0</v>
      </c>
      <c r="K955" s="10"/>
    </row>
    <row r="956" spans="1:11" ht="15.75">
      <c r="A956" s="8">
        <v>936</v>
      </c>
      <c r="B956" s="10" t="s">
        <v>50</v>
      </c>
      <c r="C956" s="6">
        <f t="shared" si="840"/>
        <v>1104.9000000000001</v>
      </c>
      <c r="D956" s="6">
        <f>150-23.9</f>
        <v>126.1</v>
      </c>
      <c r="E956" s="6">
        <v>150</v>
      </c>
      <c r="F956" s="6">
        <v>150</v>
      </c>
      <c r="G956" s="6">
        <v>157.5</v>
      </c>
      <c r="H956" s="6">
        <v>165.4</v>
      </c>
      <c r="I956" s="6">
        <v>173.6</v>
      </c>
      <c r="J956" s="6">
        <v>182.3</v>
      </c>
      <c r="K956" s="38"/>
    </row>
    <row r="957" spans="1:11">
      <c r="A957" s="8">
        <v>937</v>
      </c>
      <c r="B957" s="10" t="s">
        <v>21</v>
      </c>
      <c r="C957" s="6">
        <f t="shared" si="840"/>
        <v>0</v>
      </c>
      <c r="D957" s="6">
        <f t="shared" si="841"/>
        <v>0</v>
      </c>
      <c r="E957" s="6">
        <f t="shared" si="842"/>
        <v>0</v>
      </c>
      <c r="F957" s="6">
        <f t="shared" ref="F957" si="884">G957+H957+I957+J957+K957+L957+M957</f>
        <v>0</v>
      </c>
      <c r="G957" s="6">
        <f t="shared" ref="G957" si="885">H957+I957+J957+K957+L957+M957+N957</f>
        <v>0</v>
      </c>
      <c r="H957" s="6">
        <f t="shared" ref="H957" si="886">I957+J957+K957+L957+M957+N957+O957</f>
        <v>0</v>
      </c>
      <c r="I957" s="6">
        <f t="shared" ref="I957" si="887">J957+K957+L957+M957+N957+O957+P957</f>
        <v>0</v>
      </c>
      <c r="J957" s="6">
        <f t="shared" ref="J957" si="888">K957+L957+M957+N957+O957+P957+Q957</f>
        <v>0</v>
      </c>
      <c r="K957" s="10"/>
    </row>
    <row r="958" spans="1:11" ht="15.75">
      <c r="A958" s="8">
        <v>938</v>
      </c>
      <c r="B958" s="44" t="s">
        <v>56</v>
      </c>
      <c r="C958" s="5">
        <f t="shared" si="840"/>
        <v>1752.9</v>
      </c>
      <c r="D958" s="5">
        <f>D960+D961+D962</f>
        <v>447.90000000000003</v>
      </c>
      <c r="E958" s="5">
        <f>E960+E961+E962</f>
        <v>200</v>
      </c>
      <c r="F958" s="5">
        <f t="shared" ref="F958:J958" si="889">F960+F961+F962</f>
        <v>200</v>
      </c>
      <c r="G958" s="5">
        <f t="shared" si="889"/>
        <v>210</v>
      </c>
      <c r="H958" s="5">
        <f t="shared" si="889"/>
        <v>220.5</v>
      </c>
      <c r="I958" s="5">
        <f t="shared" si="889"/>
        <v>231.5</v>
      </c>
      <c r="J958" s="5">
        <f t="shared" si="889"/>
        <v>243</v>
      </c>
      <c r="K958" s="38"/>
    </row>
    <row r="959" spans="1:11" ht="15.75">
      <c r="A959" s="8">
        <v>939</v>
      </c>
      <c r="B959" s="50" t="s">
        <v>2</v>
      </c>
      <c r="C959" s="6">
        <f t="shared" si="840"/>
        <v>0</v>
      </c>
      <c r="D959" s="6">
        <f t="shared" ref="D959" si="890">E959+F959+G959+H959+I959+J959+K959</f>
        <v>0</v>
      </c>
      <c r="E959" s="6">
        <f t="shared" ref="E959" si="891">F959+G959+H959+I959+J959+K959+L959</f>
        <v>0</v>
      </c>
      <c r="F959" s="6">
        <f t="shared" ref="F959" si="892">G959+H959+I959+J959+K959+L959+M959</f>
        <v>0</v>
      </c>
      <c r="G959" s="6">
        <f t="shared" ref="G959" si="893">H959+I959+J959+K959+L959+M959+N959</f>
        <v>0</v>
      </c>
      <c r="H959" s="6">
        <f t="shared" ref="H959" si="894">I959+J959+K959+L959+M959+N959+O959</f>
        <v>0</v>
      </c>
      <c r="I959" s="6">
        <f t="shared" ref="I959" si="895">J959+K959+L959+M959+N959+O959+P959</f>
        <v>0</v>
      </c>
      <c r="J959" s="6">
        <f t="shared" ref="J959" si="896">K959+L959+M959+N959+O959+P959+Q959</f>
        <v>0</v>
      </c>
      <c r="K959" s="38"/>
    </row>
    <row r="960" spans="1:11">
      <c r="A960" s="8">
        <v>940</v>
      </c>
      <c r="B960" s="10" t="s">
        <v>49</v>
      </c>
      <c r="C960" s="6">
        <f t="shared" si="840"/>
        <v>0</v>
      </c>
      <c r="D960" s="6">
        <f t="shared" si="841"/>
        <v>0</v>
      </c>
      <c r="E960" s="6">
        <f t="shared" si="842"/>
        <v>0</v>
      </c>
      <c r="F960" s="6">
        <f t="shared" ref="F960" si="897">G960+H960+I960+J960+K960+L960+M960</f>
        <v>0</v>
      </c>
      <c r="G960" s="6">
        <f t="shared" ref="G960" si="898">H960+I960+J960+K960+L960+M960+N960</f>
        <v>0</v>
      </c>
      <c r="H960" s="6">
        <f t="shared" ref="H960" si="899">I960+J960+K960+L960+M960+N960+O960</f>
        <v>0</v>
      </c>
      <c r="I960" s="6">
        <f t="shared" ref="I960" si="900">J960+K960+L960+M960+N960+O960+P960</f>
        <v>0</v>
      </c>
      <c r="J960" s="6">
        <f t="shared" ref="J960" si="901">K960+L960+M960+N960+O960+P960+Q960</f>
        <v>0</v>
      </c>
      <c r="K960" s="10"/>
    </row>
    <row r="961" spans="1:11" ht="15.75">
      <c r="A961" s="8">
        <v>941</v>
      </c>
      <c r="B961" s="10" t="s">
        <v>50</v>
      </c>
      <c r="C961" s="6">
        <f t="shared" si="840"/>
        <v>1752.9</v>
      </c>
      <c r="D961" s="6">
        <f>D966+D971</f>
        <v>447.90000000000003</v>
      </c>
      <c r="E961" s="6">
        <f>E966</f>
        <v>200</v>
      </c>
      <c r="F961" s="6">
        <f t="shared" ref="F961:J961" si="902">F966</f>
        <v>200</v>
      </c>
      <c r="G961" s="6">
        <f t="shared" si="902"/>
        <v>210</v>
      </c>
      <c r="H961" s="6">
        <f t="shared" si="902"/>
        <v>220.5</v>
      </c>
      <c r="I961" s="6">
        <f t="shared" si="902"/>
        <v>231.5</v>
      </c>
      <c r="J961" s="6">
        <f t="shared" si="902"/>
        <v>243</v>
      </c>
      <c r="K961" s="38"/>
    </row>
    <row r="962" spans="1:11">
      <c r="A962" s="8">
        <v>942</v>
      </c>
      <c r="B962" s="10" t="s">
        <v>21</v>
      </c>
      <c r="C962" s="6">
        <f t="shared" si="840"/>
        <v>0</v>
      </c>
      <c r="D962" s="6">
        <f t="shared" si="841"/>
        <v>0</v>
      </c>
      <c r="E962" s="6">
        <f t="shared" si="842"/>
        <v>0</v>
      </c>
      <c r="F962" s="6">
        <f t="shared" ref="F962" si="903">G962+H962+I962+J962+K962+L962+M962</f>
        <v>0</v>
      </c>
      <c r="G962" s="6">
        <f t="shared" ref="G962" si="904">H962+I962+J962+K962+L962+M962+N962</f>
        <v>0</v>
      </c>
      <c r="H962" s="6">
        <f t="shared" ref="H962" si="905">I962+J962+K962+L962+M962+N962+O962</f>
        <v>0</v>
      </c>
      <c r="I962" s="6">
        <f t="shared" ref="I962" si="906">J962+K962+L962+M962+N962+O962+P962</f>
        <v>0</v>
      </c>
      <c r="J962" s="6">
        <f t="shared" ref="J962" si="907">K962+L962+M962+N962+O962+P962+Q962</f>
        <v>0</v>
      </c>
      <c r="K962" s="10"/>
    </row>
    <row r="963" spans="1:11" ht="26.25" customHeight="1">
      <c r="A963" s="8">
        <v>943</v>
      </c>
      <c r="B963" s="14" t="s">
        <v>307</v>
      </c>
      <c r="C963" s="6">
        <f t="shared" si="840"/>
        <v>1702.9</v>
      </c>
      <c r="D963" s="6">
        <f>D965+D966+D967</f>
        <v>397.90000000000003</v>
      </c>
      <c r="E963" s="6">
        <f>E965+E966+E967</f>
        <v>200</v>
      </c>
      <c r="F963" s="6">
        <f t="shared" ref="F963:J963" si="908">F965+F966+F967</f>
        <v>200</v>
      </c>
      <c r="G963" s="6">
        <f t="shared" si="908"/>
        <v>210</v>
      </c>
      <c r="H963" s="6">
        <f t="shared" si="908"/>
        <v>220.5</v>
      </c>
      <c r="I963" s="6">
        <f t="shared" si="908"/>
        <v>231.5</v>
      </c>
      <c r="J963" s="6">
        <f t="shared" si="908"/>
        <v>243</v>
      </c>
      <c r="K963" s="38"/>
    </row>
    <row r="964" spans="1:11" ht="15.75">
      <c r="A964" s="8">
        <v>944</v>
      </c>
      <c r="B964" s="14" t="s">
        <v>2</v>
      </c>
      <c r="C964" s="6">
        <f t="shared" si="840"/>
        <v>0</v>
      </c>
      <c r="D964" s="6">
        <f t="shared" ref="D964" si="909">E964+F964+G964+H964+I964+J964+K964</f>
        <v>0</v>
      </c>
      <c r="E964" s="6">
        <f t="shared" ref="E964" si="910">F964+G964+H964+I964+J964+K964+L964</f>
        <v>0</v>
      </c>
      <c r="F964" s="6">
        <f t="shared" ref="F964" si="911">G964+H964+I964+J964+K964+L964+M964</f>
        <v>0</v>
      </c>
      <c r="G964" s="6">
        <f t="shared" ref="G964" si="912">H964+I964+J964+K964+L964+M964+N964</f>
        <v>0</v>
      </c>
      <c r="H964" s="6">
        <f t="shared" ref="H964" si="913">I964+J964+K964+L964+M964+N964+O964</f>
        <v>0</v>
      </c>
      <c r="I964" s="6">
        <f t="shared" ref="I964" si="914">J964+K964+L964+M964+N964+O964+P964</f>
        <v>0</v>
      </c>
      <c r="J964" s="6">
        <f t="shared" ref="J964" si="915">K964+L964+M964+N964+O964+P964+Q964</f>
        <v>0</v>
      </c>
      <c r="K964" s="38"/>
    </row>
    <row r="965" spans="1:11">
      <c r="A965" s="8">
        <v>945</v>
      </c>
      <c r="B965" s="10" t="s">
        <v>49</v>
      </c>
      <c r="C965" s="6">
        <f t="shared" si="840"/>
        <v>0</v>
      </c>
      <c r="D965" s="6">
        <f t="shared" si="841"/>
        <v>0</v>
      </c>
      <c r="E965" s="6">
        <f t="shared" si="842"/>
        <v>0</v>
      </c>
      <c r="F965" s="6">
        <f t="shared" ref="F965" si="916">G965+H965+I965+J965+K965+L965+M965</f>
        <v>0</v>
      </c>
      <c r="G965" s="6">
        <f t="shared" ref="G965" si="917">H965+I965+J965+K965+L965+M965+N965</f>
        <v>0</v>
      </c>
      <c r="H965" s="6">
        <f t="shared" ref="H965" si="918">I965+J965+K965+L965+M965+N965+O965</f>
        <v>0</v>
      </c>
      <c r="I965" s="6">
        <f t="shared" ref="I965" si="919">J965+K965+L965+M965+N965+O965+P965</f>
        <v>0</v>
      </c>
      <c r="J965" s="6">
        <f t="shared" ref="J965" si="920">K965+L965+M965+N965+O965+P965+Q965</f>
        <v>0</v>
      </c>
      <c r="K965" s="10"/>
    </row>
    <row r="966" spans="1:11" ht="15.75">
      <c r="A966" s="8">
        <v>946</v>
      </c>
      <c r="B966" s="10" t="s">
        <v>50</v>
      </c>
      <c r="C966" s="6">
        <f t="shared" si="840"/>
        <v>1702.9</v>
      </c>
      <c r="D966" s="6">
        <f>1067-251.8-119.1-217.9-80.3</f>
        <v>397.90000000000003</v>
      </c>
      <c r="E966" s="6">
        <v>200</v>
      </c>
      <c r="F966" s="6">
        <v>200</v>
      </c>
      <c r="G966" s="6">
        <v>210</v>
      </c>
      <c r="H966" s="6">
        <v>220.5</v>
      </c>
      <c r="I966" s="6">
        <v>231.5</v>
      </c>
      <c r="J966" s="6">
        <v>243</v>
      </c>
      <c r="K966" s="38"/>
    </row>
    <row r="967" spans="1:11">
      <c r="A967" s="8">
        <v>947</v>
      </c>
      <c r="B967" s="10" t="s">
        <v>21</v>
      </c>
      <c r="C967" s="6">
        <f t="shared" si="840"/>
        <v>0</v>
      </c>
      <c r="D967" s="6">
        <f t="shared" ref="D967:D972" si="921">E967+F967+G967+H967+I967+J967+K967</f>
        <v>0</v>
      </c>
      <c r="E967" s="6">
        <f t="shared" ref="E967:E972" si="922">F967+G967+H967+I967+J967+K967+L967</f>
        <v>0</v>
      </c>
      <c r="F967" s="6">
        <f t="shared" ref="F967:F972" si="923">G967+H967+I967+J967+K967+L967+M967</f>
        <v>0</v>
      </c>
      <c r="G967" s="6">
        <f t="shared" ref="G967:G972" si="924">H967+I967+J967+K967+L967+M967+N967</f>
        <v>0</v>
      </c>
      <c r="H967" s="6">
        <f t="shared" ref="H967:H972" si="925">I967+J967+K967+L967+M967+N967+O967</f>
        <v>0</v>
      </c>
      <c r="I967" s="6">
        <f t="shared" ref="I967:I972" si="926">J967+K967+L967+M967+N967+O967+P967</f>
        <v>0</v>
      </c>
      <c r="J967" s="6">
        <f t="shared" ref="J967:J972" si="927">K967+L967+M967+N967+O967+P967+Q967</f>
        <v>0</v>
      </c>
      <c r="K967" s="10"/>
    </row>
    <row r="968" spans="1:11">
      <c r="A968" s="8">
        <v>948</v>
      </c>
      <c r="B968" s="13" t="s">
        <v>317</v>
      </c>
      <c r="C968" s="6">
        <f t="shared" si="840"/>
        <v>50</v>
      </c>
      <c r="D968" s="6">
        <f>D969+D970+D971+D972</f>
        <v>50</v>
      </c>
      <c r="E968" s="6">
        <f t="shared" si="922"/>
        <v>0</v>
      </c>
      <c r="F968" s="6">
        <f t="shared" si="923"/>
        <v>0</v>
      </c>
      <c r="G968" s="6">
        <f t="shared" si="924"/>
        <v>0</v>
      </c>
      <c r="H968" s="6">
        <f t="shared" si="925"/>
        <v>0</v>
      </c>
      <c r="I968" s="6">
        <f t="shared" si="926"/>
        <v>0</v>
      </c>
      <c r="J968" s="6">
        <f t="shared" si="927"/>
        <v>0</v>
      </c>
      <c r="K968" s="10"/>
    </row>
    <row r="969" spans="1:11">
      <c r="A969" s="8">
        <v>949</v>
      </c>
      <c r="B969" s="14" t="s">
        <v>2</v>
      </c>
      <c r="C969" s="6">
        <f t="shared" si="840"/>
        <v>0</v>
      </c>
      <c r="D969" s="6">
        <f t="shared" si="921"/>
        <v>0</v>
      </c>
      <c r="E969" s="6">
        <f t="shared" si="922"/>
        <v>0</v>
      </c>
      <c r="F969" s="6">
        <f t="shared" si="923"/>
        <v>0</v>
      </c>
      <c r="G969" s="6">
        <f t="shared" si="924"/>
        <v>0</v>
      </c>
      <c r="H969" s="6">
        <f t="shared" si="925"/>
        <v>0</v>
      </c>
      <c r="I969" s="6">
        <f t="shared" si="926"/>
        <v>0</v>
      </c>
      <c r="J969" s="6">
        <f t="shared" si="927"/>
        <v>0</v>
      </c>
      <c r="K969" s="10"/>
    </row>
    <row r="970" spans="1:11">
      <c r="A970" s="8">
        <v>950</v>
      </c>
      <c r="B970" s="10" t="s">
        <v>49</v>
      </c>
      <c r="C970" s="6">
        <f t="shared" si="840"/>
        <v>0</v>
      </c>
      <c r="D970" s="6">
        <f t="shared" si="921"/>
        <v>0</v>
      </c>
      <c r="E970" s="6">
        <f t="shared" si="922"/>
        <v>0</v>
      </c>
      <c r="F970" s="6">
        <f t="shared" si="923"/>
        <v>0</v>
      </c>
      <c r="G970" s="6">
        <f t="shared" si="924"/>
        <v>0</v>
      </c>
      <c r="H970" s="6">
        <f t="shared" si="925"/>
        <v>0</v>
      </c>
      <c r="I970" s="6">
        <f t="shared" si="926"/>
        <v>0</v>
      </c>
      <c r="J970" s="6">
        <f t="shared" si="927"/>
        <v>0</v>
      </c>
      <c r="K970" s="10"/>
    </row>
    <row r="971" spans="1:11">
      <c r="A971" s="8">
        <v>951</v>
      </c>
      <c r="B971" s="10" t="s">
        <v>50</v>
      </c>
      <c r="C971" s="6">
        <f t="shared" si="840"/>
        <v>50</v>
      </c>
      <c r="D971" s="6">
        <v>50</v>
      </c>
      <c r="E971" s="6">
        <f t="shared" si="922"/>
        <v>0</v>
      </c>
      <c r="F971" s="6">
        <f t="shared" si="923"/>
        <v>0</v>
      </c>
      <c r="G971" s="6">
        <f t="shared" si="924"/>
        <v>0</v>
      </c>
      <c r="H971" s="6">
        <f t="shared" si="925"/>
        <v>0</v>
      </c>
      <c r="I971" s="6">
        <f t="shared" si="926"/>
        <v>0</v>
      </c>
      <c r="J971" s="6">
        <f t="shared" si="927"/>
        <v>0</v>
      </c>
      <c r="K971" s="10"/>
    </row>
    <row r="972" spans="1:11">
      <c r="A972" s="8">
        <v>952</v>
      </c>
      <c r="B972" s="10" t="s">
        <v>21</v>
      </c>
      <c r="C972" s="6">
        <f t="shared" si="840"/>
        <v>0</v>
      </c>
      <c r="D972" s="6">
        <f t="shared" si="921"/>
        <v>0</v>
      </c>
      <c r="E972" s="6">
        <f t="shared" si="922"/>
        <v>0</v>
      </c>
      <c r="F972" s="6">
        <f t="shared" si="923"/>
        <v>0</v>
      </c>
      <c r="G972" s="6">
        <f t="shared" si="924"/>
        <v>0</v>
      </c>
      <c r="H972" s="6">
        <f t="shared" si="925"/>
        <v>0</v>
      </c>
      <c r="I972" s="6">
        <f t="shared" si="926"/>
        <v>0</v>
      </c>
      <c r="J972" s="6">
        <f t="shared" si="927"/>
        <v>0</v>
      </c>
      <c r="K972" s="10"/>
    </row>
    <row r="973" spans="1:11" ht="40.5">
      <c r="A973" s="8">
        <v>953</v>
      </c>
      <c r="B973" s="44" t="s">
        <v>57</v>
      </c>
      <c r="C973" s="5">
        <f t="shared" si="840"/>
        <v>19105.3</v>
      </c>
      <c r="D973" s="5">
        <f>D975+D976+D977</f>
        <v>4652.8999999999996</v>
      </c>
      <c r="E973" s="5">
        <f>E975+E976</f>
        <v>2700</v>
      </c>
      <c r="F973" s="5">
        <f t="shared" ref="F973:J973" si="928">F975+F976</f>
        <v>1500</v>
      </c>
      <c r="G973" s="5">
        <f t="shared" si="928"/>
        <v>2605</v>
      </c>
      <c r="H973" s="5">
        <f t="shared" si="928"/>
        <v>2610.1999999999998</v>
      </c>
      <c r="I973" s="5">
        <f t="shared" si="928"/>
        <v>2515.6999999999998</v>
      </c>
      <c r="J973" s="5">
        <f t="shared" si="928"/>
        <v>2521.5</v>
      </c>
      <c r="K973" s="48">
        <v>88.9</v>
      </c>
    </row>
    <row r="974" spans="1:11" ht="15.75">
      <c r="A974" s="8">
        <v>954</v>
      </c>
      <c r="B974" s="50" t="s">
        <v>2</v>
      </c>
      <c r="C974" s="6">
        <f t="shared" si="840"/>
        <v>0</v>
      </c>
      <c r="D974" s="6">
        <f t="shared" ref="D974" si="929">E974+F974+G974+H974+I974+J974+K974</f>
        <v>0</v>
      </c>
      <c r="E974" s="6">
        <f t="shared" ref="E974" si="930">F974+G974+H974+I974+J974+K974+L974</f>
        <v>0</v>
      </c>
      <c r="F974" s="6">
        <f t="shared" ref="F974" si="931">G974+H974+I974+J974+K974+L974+M974</f>
        <v>0</v>
      </c>
      <c r="G974" s="6">
        <f t="shared" ref="G974" si="932">H974+I974+J974+K974+L974+M974+N974</f>
        <v>0</v>
      </c>
      <c r="H974" s="6">
        <f t="shared" ref="H974" si="933">I974+J974+K974+L974+M974+N974+O974</f>
        <v>0</v>
      </c>
      <c r="I974" s="6">
        <f t="shared" ref="I974" si="934">J974+K974+L974+M974+N974+O974+P974</f>
        <v>0</v>
      </c>
      <c r="J974" s="6">
        <f t="shared" ref="J974" si="935">K974+L974+M974+N974+O974+P974+Q974</f>
        <v>0</v>
      </c>
      <c r="K974" s="38"/>
    </row>
    <row r="975" spans="1:11">
      <c r="A975" s="8">
        <v>955</v>
      </c>
      <c r="B975" s="10" t="s">
        <v>49</v>
      </c>
      <c r="C975" s="6">
        <f t="shared" si="840"/>
        <v>849</v>
      </c>
      <c r="D975" s="6">
        <f>D995+D1025+D1045</f>
        <v>849</v>
      </c>
      <c r="E975" s="6">
        <v>0</v>
      </c>
      <c r="F975" s="6">
        <v>0</v>
      </c>
      <c r="G975" s="6">
        <v>0</v>
      </c>
      <c r="H975" s="6">
        <v>0</v>
      </c>
      <c r="I975" s="6">
        <v>0</v>
      </c>
      <c r="J975" s="6">
        <v>0</v>
      </c>
      <c r="K975" s="10"/>
    </row>
    <row r="976" spans="1:11" ht="15.75">
      <c r="A976" s="8">
        <v>956</v>
      </c>
      <c r="B976" s="10" t="s">
        <v>50</v>
      </c>
      <c r="C976" s="6">
        <f t="shared" si="840"/>
        <v>18256.3</v>
      </c>
      <c r="D976" s="6">
        <f>D981+D986+D991+D996+D1001+D1006+D1011+D1016+D1021+D1026+D1031+D1041+D1046</f>
        <v>3803.9</v>
      </c>
      <c r="E976" s="6">
        <f t="shared" ref="E976:J976" si="936">E981+E986+E991+E996+E1001+E1006+E1011+E1016+E1021+E1026+E1031+E1036</f>
        <v>2700</v>
      </c>
      <c r="F976" s="6">
        <f t="shared" si="936"/>
        <v>1500</v>
      </c>
      <c r="G976" s="6">
        <f t="shared" si="936"/>
        <v>2605</v>
      </c>
      <c r="H976" s="6">
        <f t="shared" si="936"/>
        <v>2610.1999999999998</v>
      </c>
      <c r="I976" s="6">
        <f t="shared" si="936"/>
        <v>2515.6999999999998</v>
      </c>
      <c r="J976" s="6">
        <f t="shared" si="936"/>
        <v>2521.5</v>
      </c>
      <c r="K976" s="38"/>
    </row>
    <row r="977" spans="1:11">
      <c r="A977" s="8">
        <v>957</v>
      </c>
      <c r="B977" s="10" t="s">
        <v>21</v>
      </c>
      <c r="C977" s="6">
        <f t="shared" si="840"/>
        <v>0</v>
      </c>
      <c r="D977" s="6">
        <f t="shared" si="841"/>
        <v>0</v>
      </c>
      <c r="E977" s="6">
        <f t="shared" si="842"/>
        <v>0</v>
      </c>
      <c r="F977" s="6">
        <f t="shared" ref="F977" si="937">G977+H977+I977+J977+K977+L977+M977</f>
        <v>0</v>
      </c>
      <c r="G977" s="6">
        <f t="shared" ref="G977" si="938">H977+I977+J977+K977+L977+M977+N977</f>
        <v>0</v>
      </c>
      <c r="H977" s="6">
        <f t="shared" ref="H977" si="939">I977+J977+K977+L977+M977+N977+O977</f>
        <v>0</v>
      </c>
      <c r="I977" s="6">
        <f t="shared" ref="I977" si="940">J977+K977+L977+M977+N977+O977+P977</f>
        <v>0</v>
      </c>
      <c r="J977" s="6">
        <f t="shared" ref="J977" si="941">K977+L977+M977+N977+O977+P977+Q977</f>
        <v>0</v>
      </c>
      <c r="K977" s="10"/>
    </row>
    <row r="978" spans="1:11" ht="25.5">
      <c r="A978" s="8">
        <v>958</v>
      </c>
      <c r="B978" s="13" t="s">
        <v>259</v>
      </c>
      <c r="C978" s="6">
        <f t="shared" si="840"/>
        <v>7050</v>
      </c>
      <c r="D978" s="6">
        <f>D980+D981+D982</f>
        <v>1000</v>
      </c>
      <c r="E978" s="6">
        <f>E980+E981+E982</f>
        <v>650</v>
      </c>
      <c r="F978" s="6">
        <f t="shared" ref="F978:J978" si="942">F980+F981+F982</f>
        <v>1000</v>
      </c>
      <c r="G978" s="6">
        <f t="shared" si="942"/>
        <v>1100</v>
      </c>
      <c r="H978" s="6">
        <f t="shared" si="942"/>
        <v>1100</v>
      </c>
      <c r="I978" s="6">
        <f t="shared" si="942"/>
        <v>1100</v>
      </c>
      <c r="J978" s="6">
        <f t="shared" si="942"/>
        <v>1100</v>
      </c>
      <c r="K978" s="38"/>
    </row>
    <row r="979" spans="1:11" ht="15.75">
      <c r="A979" s="8">
        <v>959</v>
      </c>
      <c r="B979" s="13" t="s">
        <v>2</v>
      </c>
      <c r="C979" s="6">
        <f t="shared" si="840"/>
        <v>0</v>
      </c>
      <c r="D979" s="6">
        <f t="shared" ref="D979" si="943">E979+F979+G979+H979+I979+J979+K979</f>
        <v>0</v>
      </c>
      <c r="E979" s="6">
        <f t="shared" ref="E979" si="944">F979+G979+H979+I979+J979+K979+L979</f>
        <v>0</v>
      </c>
      <c r="F979" s="6">
        <f t="shared" ref="F979" si="945">G979+H979+I979+J979+K979+L979+M979</f>
        <v>0</v>
      </c>
      <c r="G979" s="6">
        <f t="shared" ref="G979" si="946">H979+I979+J979+K979+L979+M979+N979</f>
        <v>0</v>
      </c>
      <c r="H979" s="6">
        <f t="shared" ref="H979" si="947">I979+J979+K979+L979+M979+N979+O979</f>
        <v>0</v>
      </c>
      <c r="I979" s="6">
        <f t="shared" ref="I979" si="948">J979+K979+L979+M979+N979+O979+P979</f>
        <v>0</v>
      </c>
      <c r="J979" s="6">
        <f t="shared" ref="J979" si="949">K979+L979+M979+N979+O979+P979+Q979</f>
        <v>0</v>
      </c>
      <c r="K979" s="38"/>
    </row>
    <row r="980" spans="1:11">
      <c r="A980" s="8">
        <v>960</v>
      </c>
      <c r="B980" s="10" t="s">
        <v>49</v>
      </c>
      <c r="C980" s="6">
        <f t="shared" si="840"/>
        <v>0</v>
      </c>
      <c r="D980" s="6">
        <f t="shared" si="841"/>
        <v>0</v>
      </c>
      <c r="E980" s="6">
        <f t="shared" si="842"/>
        <v>0</v>
      </c>
      <c r="F980" s="6">
        <f t="shared" ref="F980" si="950">G980+H980+I980+J980+K980+L980+M980</f>
        <v>0</v>
      </c>
      <c r="G980" s="6">
        <f t="shared" ref="G980" si="951">H980+I980+J980+K980+L980+M980+N980</f>
        <v>0</v>
      </c>
      <c r="H980" s="6">
        <f t="shared" ref="H980" si="952">I980+J980+K980+L980+M980+N980+O980</f>
        <v>0</v>
      </c>
      <c r="I980" s="6">
        <f t="shared" ref="I980" si="953">J980+K980+L980+M980+N980+O980+P980</f>
        <v>0</v>
      </c>
      <c r="J980" s="6">
        <f t="shared" ref="J980" si="954">K980+L980+M980+N980+O980+P980+Q980</f>
        <v>0</v>
      </c>
      <c r="K980" s="10"/>
    </row>
    <row r="981" spans="1:11" ht="15.75">
      <c r="A981" s="8">
        <v>961</v>
      </c>
      <c r="B981" s="10" t="s">
        <v>50</v>
      </c>
      <c r="C981" s="6">
        <f t="shared" si="840"/>
        <v>7050</v>
      </c>
      <c r="D981" s="6">
        <v>1000</v>
      </c>
      <c r="E981" s="6">
        <v>650</v>
      </c>
      <c r="F981" s="6">
        <v>1000</v>
      </c>
      <c r="G981" s="6">
        <v>1100</v>
      </c>
      <c r="H981" s="6">
        <v>1100</v>
      </c>
      <c r="I981" s="6">
        <v>1100</v>
      </c>
      <c r="J981" s="6">
        <v>1100</v>
      </c>
      <c r="K981" s="38"/>
    </row>
    <row r="982" spans="1:11">
      <c r="A982" s="8">
        <v>962</v>
      </c>
      <c r="B982" s="10" t="s">
        <v>21</v>
      </c>
      <c r="C982" s="6">
        <f t="shared" si="840"/>
        <v>0</v>
      </c>
      <c r="D982" s="6">
        <f t="shared" si="841"/>
        <v>0</v>
      </c>
      <c r="E982" s="6">
        <f t="shared" si="842"/>
        <v>0</v>
      </c>
      <c r="F982" s="6">
        <f t="shared" ref="F982" si="955">G982+H982+I982+J982+K982+L982+M982</f>
        <v>0</v>
      </c>
      <c r="G982" s="6">
        <f t="shared" ref="G982" si="956">H982+I982+J982+K982+L982+M982+N982</f>
        <v>0</v>
      </c>
      <c r="H982" s="6">
        <f t="shared" ref="H982" si="957">I982+J982+K982+L982+M982+N982+O982</f>
        <v>0</v>
      </c>
      <c r="I982" s="6">
        <f t="shared" ref="I982" si="958">J982+K982+L982+M982+N982+O982+P982</f>
        <v>0</v>
      </c>
      <c r="J982" s="6">
        <f t="shared" ref="J982" si="959">K982+L982+M982+N982+O982+P982+Q982</f>
        <v>0</v>
      </c>
      <c r="K982" s="10"/>
    </row>
    <row r="983" spans="1:11" ht="26.25">
      <c r="A983" s="8">
        <v>963</v>
      </c>
      <c r="B983" s="14" t="s">
        <v>260</v>
      </c>
      <c r="C983" s="6">
        <f t="shared" si="840"/>
        <v>700</v>
      </c>
      <c r="D983" s="6">
        <f>D985+D986+D987</f>
        <v>100</v>
      </c>
      <c r="E983" s="6">
        <f>E985+E986+E987</f>
        <v>100</v>
      </c>
      <c r="F983" s="6">
        <f t="shared" ref="F983:J983" si="960">F985+F986+F987</f>
        <v>100</v>
      </c>
      <c r="G983" s="6">
        <f t="shared" si="960"/>
        <v>100</v>
      </c>
      <c r="H983" s="6">
        <f t="shared" si="960"/>
        <v>100</v>
      </c>
      <c r="I983" s="6">
        <f t="shared" si="960"/>
        <v>100</v>
      </c>
      <c r="J983" s="6">
        <f t="shared" si="960"/>
        <v>100</v>
      </c>
      <c r="K983" s="38"/>
    </row>
    <row r="984" spans="1:11" ht="15.75">
      <c r="A984" s="8">
        <v>964</v>
      </c>
      <c r="B984" s="14" t="s">
        <v>2</v>
      </c>
      <c r="C984" s="6">
        <f t="shared" si="840"/>
        <v>0</v>
      </c>
      <c r="D984" s="6">
        <f t="shared" ref="D984" si="961">E984+F984+G984+H984+I984+J984+K984</f>
        <v>0</v>
      </c>
      <c r="E984" s="6">
        <f t="shared" ref="E984" si="962">F984+G984+H984+I984+J984+K984+L984</f>
        <v>0</v>
      </c>
      <c r="F984" s="6">
        <f t="shared" ref="F984" si="963">G984+H984+I984+J984+K984+L984+M984</f>
        <v>0</v>
      </c>
      <c r="G984" s="6">
        <f t="shared" ref="G984" si="964">H984+I984+J984+K984+L984+M984+N984</f>
        <v>0</v>
      </c>
      <c r="H984" s="6">
        <f t="shared" ref="H984" si="965">I984+J984+K984+L984+M984+N984+O984</f>
        <v>0</v>
      </c>
      <c r="I984" s="6">
        <f t="shared" ref="I984" si="966">J984+K984+L984+M984+N984+O984+P984</f>
        <v>0</v>
      </c>
      <c r="J984" s="6">
        <f t="shared" ref="J984" si="967">K984+L984+M984+N984+O984+P984+Q984</f>
        <v>0</v>
      </c>
      <c r="K984" s="38"/>
    </row>
    <row r="985" spans="1:11">
      <c r="A985" s="8">
        <v>965</v>
      </c>
      <c r="B985" s="10" t="s">
        <v>49</v>
      </c>
      <c r="C985" s="6">
        <f t="shared" si="840"/>
        <v>0</v>
      </c>
      <c r="D985" s="6">
        <f t="shared" si="841"/>
        <v>0</v>
      </c>
      <c r="E985" s="6">
        <f t="shared" si="842"/>
        <v>0</v>
      </c>
      <c r="F985" s="6">
        <f t="shared" ref="F985" si="968">G985+H985+I985+J985+K985+L985+M985</f>
        <v>0</v>
      </c>
      <c r="G985" s="6">
        <f t="shared" ref="G985" si="969">H985+I985+J985+K985+L985+M985+N985</f>
        <v>0</v>
      </c>
      <c r="H985" s="6">
        <f t="shared" ref="H985" si="970">I985+J985+K985+L985+M985+N985+O985</f>
        <v>0</v>
      </c>
      <c r="I985" s="6">
        <f t="shared" ref="I985" si="971">J985+K985+L985+M985+N985+O985+P985</f>
        <v>0</v>
      </c>
      <c r="J985" s="6">
        <f t="shared" ref="J985" si="972">K985+L985+M985+N985+O985+P985+Q985</f>
        <v>0</v>
      </c>
      <c r="K985" s="10"/>
    </row>
    <row r="986" spans="1:11" ht="15.75">
      <c r="A986" s="8">
        <v>966</v>
      </c>
      <c r="B986" s="10" t="s">
        <v>50</v>
      </c>
      <c r="C986" s="6">
        <f t="shared" si="840"/>
        <v>700</v>
      </c>
      <c r="D986" s="6">
        <v>100</v>
      </c>
      <c r="E986" s="6">
        <v>100</v>
      </c>
      <c r="F986" s="6">
        <v>100</v>
      </c>
      <c r="G986" s="6">
        <v>100</v>
      </c>
      <c r="H986" s="6">
        <v>100</v>
      </c>
      <c r="I986" s="6">
        <v>100</v>
      </c>
      <c r="J986" s="6">
        <v>100</v>
      </c>
      <c r="K986" s="38"/>
    </row>
    <row r="987" spans="1:11">
      <c r="A987" s="8">
        <v>967</v>
      </c>
      <c r="B987" s="10" t="s">
        <v>21</v>
      </c>
      <c r="C987" s="6">
        <f t="shared" si="840"/>
        <v>0</v>
      </c>
      <c r="D987" s="6">
        <f t="shared" si="841"/>
        <v>0</v>
      </c>
      <c r="E987" s="6">
        <f t="shared" si="842"/>
        <v>0</v>
      </c>
      <c r="F987" s="6">
        <f t="shared" ref="F987:F990" si="973">G987+H987+I987+J987+K987+L987+M987</f>
        <v>0</v>
      </c>
      <c r="G987" s="6">
        <f t="shared" ref="G987:G990" si="974">H987+I987+J987+K987+L987+M987+N987</f>
        <v>0</v>
      </c>
      <c r="H987" s="6">
        <f t="shared" ref="H987:H990" si="975">I987+J987+K987+L987+M987+N987+O987</f>
        <v>0</v>
      </c>
      <c r="I987" s="6">
        <f t="shared" ref="I987:I990" si="976">J987+K987+L987+M987+N987+O987+P987</f>
        <v>0</v>
      </c>
      <c r="J987" s="6">
        <f t="shared" ref="J987:J990" si="977">K987+L987+M987+N987+O987+P987+Q987</f>
        <v>0</v>
      </c>
      <c r="K987" s="10"/>
    </row>
    <row r="988" spans="1:11" ht="26.25">
      <c r="A988" s="8">
        <v>968</v>
      </c>
      <c r="B988" s="14" t="s">
        <v>261</v>
      </c>
      <c r="C988" s="6">
        <f t="shared" si="840"/>
        <v>61.5</v>
      </c>
      <c r="D988" s="6">
        <f>D990+D991+D992</f>
        <v>61.5</v>
      </c>
      <c r="E988" s="6">
        <f t="shared" si="842"/>
        <v>0</v>
      </c>
      <c r="F988" s="6">
        <f t="shared" si="973"/>
        <v>0</v>
      </c>
      <c r="G988" s="6">
        <f t="shared" si="974"/>
        <v>0</v>
      </c>
      <c r="H988" s="6">
        <f t="shared" si="975"/>
        <v>0</v>
      </c>
      <c r="I988" s="6">
        <f t="shared" si="976"/>
        <v>0</v>
      </c>
      <c r="J988" s="6">
        <f t="shared" si="977"/>
        <v>0</v>
      </c>
      <c r="K988" s="38"/>
    </row>
    <row r="989" spans="1:11" ht="15.75">
      <c r="A989" s="8">
        <v>969</v>
      </c>
      <c r="B989" s="14" t="s">
        <v>2</v>
      </c>
      <c r="C989" s="6">
        <f t="shared" si="840"/>
        <v>0</v>
      </c>
      <c r="D989" s="6">
        <f t="shared" ref="D989" si="978">E989+F989+G989+H989+I989+J989+K989</f>
        <v>0</v>
      </c>
      <c r="E989" s="6">
        <f t="shared" si="842"/>
        <v>0</v>
      </c>
      <c r="F989" s="6">
        <f t="shared" si="973"/>
        <v>0</v>
      </c>
      <c r="G989" s="6">
        <f t="shared" si="974"/>
        <v>0</v>
      </c>
      <c r="H989" s="6">
        <f t="shared" si="975"/>
        <v>0</v>
      </c>
      <c r="I989" s="6">
        <f t="shared" si="976"/>
        <v>0</v>
      </c>
      <c r="J989" s="6">
        <f t="shared" si="977"/>
        <v>0</v>
      </c>
      <c r="K989" s="38"/>
    </row>
    <row r="990" spans="1:11">
      <c r="A990" s="8">
        <v>970</v>
      </c>
      <c r="B990" s="10" t="s">
        <v>49</v>
      </c>
      <c r="C990" s="6">
        <f t="shared" si="840"/>
        <v>0</v>
      </c>
      <c r="D990" s="6">
        <f t="shared" si="841"/>
        <v>0</v>
      </c>
      <c r="E990" s="6">
        <f t="shared" si="842"/>
        <v>0</v>
      </c>
      <c r="F990" s="6">
        <f t="shared" si="973"/>
        <v>0</v>
      </c>
      <c r="G990" s="6">
        <f t="shared" si="974"/>
        <v>0</v>
      </c>
      <c r="H990" s="6">
        <f t="shared" si="975"/>
        <v>0</v>
      </c>
      <c r="I990" s="6">
        <f t="shared" si="976"/>
        <v>0</v>
      </c>
      <c r="J990" s="6">
        <f t="shared" si="977"/>
        <v>0</v>
      </c>
      <c r="K990" s="10"/>
    </row>
    <row r="991" spans="1:11" ht="15.75">
      <c r="A991" s="8">
        <v>971</v>
      </c>
      <c r="B991" s="10" t="s">
        <v>50</v>
      </c>
      <c r="C991" s="6">
        <f t="shared" si="840"/>
        <v>661.5</v>
      </c>
      <c r="D991" s="6">
        <f>100-38.5</f>
        <v>61.5</v>
      </c>
      <c r="E991" s="6">
        <v>100</v>
      </c>
      <c r="F991" s="6">
        <v>100</v>
      </c>
      <c r="G991" s="6">
        <v>100</v>
      </c>
      <c r="H991" s="6">
        <v>100</v>
      </c>
      <c r="I991" s="6">
        <v>100</v>
      </c>
      <c r="J991" s="6">
        <v>100</v>
      </c>
      <c r="K991" s="38"/>
    </row>
    <row r="992" spans="1:11">
      <c r="A992" s="8">
        <v>972</v>
      </c>
      <c r="B992" s="10" t="s">
        <v>21</v>
      </c>
      <c r="C992" s="6">
        <f t="shared" si="840"/>
        <v>0</v>
      </c>
      <c r="D992" s="6">
        <f t="shared" si="841"/>
        <v>0</v>
      </c>
      <c r="E992" s="6">
        <f t="shared" si="842"/>
        <v>0</v>
      </c>
      <c r="F992" s="6">
        <f t="shared" ref="F992" si="979">G992+H992+I992+J992+K992+L992+M992</f>
        <v>0</v>
      </c>
      <c r="G992" s="6">
        <f t="shared" ref="G992" si="980">H992+I992+J992+K992+L992+M992+N992</f>
        <v>0</v>
      </c>
      <c r="H992" s="6">
        <f t="shared" ref="H992" si="981">I992+J992+K992+L992+M992+N992+O992</f>
        <v>0</v>
      </c>
      <c r="I992" s="6">
        <f t="shared" ref="I992" si="982">J992+K992+L992+M992+N992+O992+P992</f>
        <v>0</v>
      </c>
      <c r="J992" s="6">
        <f t="shared" ref="J992" si="983">K992+L992+M992+N992+O992+P992+Q992</f>
        <v>0</v>
      </c>
      <c r="K992" s="10"/>
    </row>
    <row r="993" spans="1:12" ht="26.25">
      <c r="A993" s="8">
        <v>973</v>
      </c>
      <c r="B993" s="14" t="s">
        <v>262</v>
      </c>
      <c r="C993" s="6">
        <f t="shared" si="840"/>
        <v>3047.2</v>
      </c>
      <c r="D993" s="6">
        <f>D995+D996+D997</f>
        <v>1647.1999999999998</v>
      </c>
      <c r="E993" s="6">
        <f>E995+E996+E997</f>
        <v>400</v>
      </c>
      <c r="F993" s="6">
        <f t="shared" ref="F993:J993" si="984">F995+F996+F997</f>
        <v>0</v>
      </c>
      <c r="G993" s="6">
        <f t="shared" si="984"/>
        <v>300</v>
      </c>
      <c r="H993" s="6">
        <f t="shared" si="984"/>
        <v>300</v>
      </c>
      <c r="I993" s="6">
        <f t="shared" si="984"/>
        <v>200</v>
      </c>
      <c r="J993" s="6">
        <f t="shared" si="984"/>
        <v>200</v>
      </c>
      <c r="K993" s="38"/>
    </row>
    <row r="994" spans="1:12" ht="15.75">
      <c r="A994" s="8">
        <v>974</v>
      </c>
      <c r="B994" s="14" t="s">
        <v>2</v>
      </c>
      <c r="C994" s="6">
        <f t="shared" si="840"/>
        <v>0</v>
      </c>
      <c r="D994" s="6">
        <f t="shared" ref="D994" si="985">E994+F994+G994+H994+I994+J994+K994</f>
        <v>0</v>
      </c>
      <c r="E994" s="6">
        <f t="shared" ref="E994" si="986">F994+G994+H994+I994+J994+K994+L994</f>
        <v>0</v>
      </c>
      <c r="F994" s="6">
        <f t="shared" ref="F994" si="987">G994+H994+I994+J994+K994+L994+M994</f>
        <v>0</v>
      </c>
      <c r="G994" s="6">
        <f t="shared" ref="G994" si="988">H994+I994+J994+K994+L994+M994+N994</f>
        <v>0</v>
      </c>
      <c r="H994" s="6">
        <f t="shared" ref="H994" si="989">I994+J994+K994+L994+M994+N994+O994</f>
        <v>0</v>
      </c>
      <c r="I994" s="6">
        <f t="shared" ref="I994" si="990">J994+K994+L994+M994+N994+O994+P994</f>
        <v>0</v>
      </c>
      <c r="J994" s="6">
        <f t="shared" ref="J994" si="991">K994+L994+M994+N994+O994+P994+Q994</f>
        <v>0</v>
      </c>
      <c r="K994" s="38"/>
    </row>
    <row r="995" spans="1:12">
      <c r="A995" s="8">
        <v>975</v>
      </c>
      <c r="B995" s="10" t="s">
        <v>49</v>
      </c>
      <c r="C995" s="6">
        <f t="shared" si="840"/>
        <v>350</v>
      </c>
      <c r="D995" s="6">
        <v>350</v>
      </c>
      <c r="E995" s="6">
        <f t="shared" si="842"/>
        <v>0</v>
      </c>
      <c r="F995" s="6">
        <f t="shared" ref="F995" si="992">G995+H995+I995+J995+K995+L995+M995</f>
        <v>0</v>
      </c>
      <c r="G995" s="6">
        <f t="shared" ref="G995" si="993">H995+I995+J995+K995+L995+M995+N995</f>
        <v>0</v>
      </c>
      <c r="H995" s="6">
        <f t="shared" ref="H995" si="994">I995+J995+K995+L995+M995+N995+O995</f>
        <v>0</v>
      </c>
      <c r="I995" s="6">
        <f t="shared" ref="I995" si="995">J995+K995+L995+M995+N995+O995+P995</f>
        <v>0</v>
      </c>
      <c r="J995" s="6">
        <f t="shared" ref="J995" si="996">K995+L995+M995+N995+O995+P995+Q995</f>
        <v>0</v>
      </c>
      <c r="K995" s="10"/>
    </row>
    <row r="996" spans="1:12" ht="15.75">
      <c r="A996" s="8">
        <v>976</v>
      </c>
      <c r="B996" s="10" t="s">
        <v>50</v>
      </c>
      <c r="C996" s="6">
        <f t="shared" si="840"/>
        <v>2697.2</v>
      </c>
      <c r="D996" s="6">
        <f>4250-2952.8</f>
        <v>1297.1999999999998</v>
      </c>
      <c r="E996" s="6">
        <v>400</v>
      </c>
      <c r="F996" s="6">
        <v>0</v>
      </c>
      <c r="G996" s="6">
        <v>300</v>
      </c>
      <c r="H996" s="6">
        <v>300</v>
      </c>
      <c r="I996" s="6">
        <v>200</v>
      </c>
      <c r="J996" s="6">
        <v>200</v>
      </c>
      <c r="K996" s="38"/>
    </row>
    <row r="997" spans="1:12">
      <c r="A997" s="8">
        <v>977</v>
      </c>
      <c r="B997" s="10" t="s">
        <v>21</v>
      </c>
      <c r="C997" s="6">
        <f t="shared" si="840"/>
        <v>0</v>
      </c>
      <c r="D997" s="6">
        <f t="shared" si="841"/>
        <v>0</v>
      </c>
      <c r="E997" s="6">
        <f t="shared" si="842"/>
        <v>0</v>
      </c>
      <c r="F997" s="6">
        <f t="shared" ref="F997" si="997">G997+H997+I997+J997+K997+L997+M997</f>
        <v>0</v>
      </c>
      <c r="G997" s="6">
        <f t="shared" ref="G997" si="998">H997+I997+J997+K997+L997+M997+N997</f>
        <v>0</v>
      </c>
      <c r="H997" s="6">
        <f t="shared" ref="H997" si="999">I997+J997+K997+L997+M997+N997+O997</f>
        <v>0</v>
      </c>
      <c r="I997" s="6">
        <f t="shared" ref="I997" si="1000">J997+K997+L997+M997+N997+O997+P997</f>
        <v>0</v>
      </c>
      <c r="J997" s="6">
        <f t="shared" ref="J997" si="1001">K997+L997+M997+N997+O997+P997+Q997</f>
        <v>0</v>
      </c>
      <c r="K997" s="10"/>
    </row>
    <row r="998" spans="1:12" ht="39">
      <c r="A998" s="8">
        <v>978</v>
      </c>
      <c r="B998" s="14" t="s">
        <v>263</v>
      </c>
      <c r="C998" s="6">
        <f t="shared" si="840"/>
        <v>3200</v>
      </c>
      <c r="D998" s="6">
        <v>0</v>
      </c>
      <c r="E998" s="6">
        <f>E1000+E1001+E1002</f>
        <v>400</v>
      </c>
      <c r="F998" s="6">
        <f t="shared" ref="F998:J998" si="1002">F1000+F1001+F1002</f>
        <v>0</v>
      </c>
      <c r="G998" s="6">
        <f t="shared" si="1002"/>
        <v>700</v>
      </c>
      <c r="H998" s="6">
        <f t="shared" si="1002"/>
        <v>700</v>
      </c>
      <c r="I998" s="6">
        <f t="shared" si="1002"/>
        <v>700</v>
      </c>
      <c r="J998" s="6">
        <f t="shared" si="1002"/>
        <v>700</v>
      </c>
      <c r="K998" s="38"/>
      <c r="L998" s="46"/>
    </row>
    <row r="999" spans="1:12" ht="15.75">
      <c r="A999" s="8">
        <v>979</v>
      </c>
      <c r="B999" s="14" t="s">
        <v>2</v>
      </c>
      <c r="C999" s="6">
        <f t="shared" si="840"/>
        <v>0</v>
      </c>
      <c r="D999" s="6">
        <f t="shared" ref="D999" si="1003">E999+F999+G999+H999+I999+J999+K999</f>
        <v>0</v>
      </c>
      <c r="E999" s="6">
        <f t="shared" ref="E999" si="1004">F999+G999+H999+I999+J999+K999+L999</f>
        <v>0</v>
      </c>
      <c r="F999" s="6">
        <f t="shared" ref="F999" si="1005">G999+H999+I999+J999+K999+L999+M999</f>
        <v>0</v>
      </c>
      <c r="G999" s="6">
        <f t="shared" ref="G999" si="1006">H999+I999+J999+K999+L999+M999+N999</f>
        <v>0</v>
      </c>
      <c r="H999" s="6">
        <f t="shared" ref="H999" si="1007">I999+J999+K999+L999+M999+N999+O999</f>
        <v>0</v>
      </c>
      <c r="I999" s="6">
        <f t="shared" ref="I999" si="1008">J999+K999+L999+M999+N999+O999+P999</f>
        <v>0</v>
      </c>
      <c r="J999" s="6">
        <f t="shared" ref="J999" si="1009">K999+L999+M999+N999+O999+P999+Q999</f>
        <v>0</v>
      </c>
      <c r="K999" s="38"/>
      <c r="L999" s="46"/>
    </row>
    <row r="1000" spans="1:12">
      <c r="A1000" s="8">
        <v>980</v>
      </c>
      <c r="B1000" s="10" t="s">
        <v>49</v>
      </c>
      <c r="C1000" s="6">
        <f t="shared" si="840"/>
        <v>0</v>
      </c>
      <c r="D1000" s="6">
        <v>0</v>
      </c>
      <c r="E1000" s="6">
        <v>0</v>
      </c>
      <c r="F1000" s="6">
        <v>0</v>
      </c>
      <c r="G1000" s="6">
        <v>0</v>
      </c>
      <c r="H1000" s="6">
        <v>0</v>
      </c>
      <c r="I1000" s="6">
        <v>0</v>
      </c>
      <c r="J1000" s="6">
        <v>0</v>
      </c>
      <c r="K1000" s="10"/>
    </row>
    <row r="1001" spans="1:12" ht="15.75">
      <c r="A1001" s="8">
        <v>981</v>
      </c>
      <c r="B1001" s="10" t="s">
        <v>50</v>
      </c>
      <c r="C1001" s="6">
        <f t="shared" si="840"/>
        <v>3200</v>
      </c>
      <c r="D1001" s="6">
        <v>0</v>
      </c>
      <c r="E1001" s="6">
        <v>400</v>
      </c>
      <c r="F1001" s="6">
        <v>0</v>
      </c>
      <c r="G1001" s="6">
        <v>700</v>
      </c>
      <c r="H1001" s="6">
        <v>700</v>
      </c>
      <c r="I1001" s="6">
        <v>700</v>
      </c>
      <c r="J1001" s="6">
        <v>700</v>
      </c>
      <c r="K1001" s="38"/>
    </row>
    <row r="1002" spans="1:12">
      <c r="A1002" s="8">
        <v>982</v>
      </c>
      <c r="B1002" s="10" t="s">
        <v>21</v>
      </c>
      <c r="C1002" s="6">
        <f t="shared" si="840"/>
        <v>0</v>
      </c>
      <c r="D1002" s="6">
        <f t="shared" si="841"/>
        <v>0</v>
      </c>
      <c r="E1002" s="6">
        <f t="shared" si="842"/>
        <v>0</v>
      </c>
      <c r="F1002" s="6">
        <f t="shared" ref="F1002" si="1010">G1002+H1002+I1002+J1002+K1002+L1002+M1002</f>
        <v>0</v>
      </c>
      <c r="G1002" s="6">
        <f t="shared" ref="G1002" si="1011">H1002+I1002+J1002+K1002+L1002+M1002+N1002</f>
        <v>0</v>
      </c>
      <c r="H1002" s="6">
        <f t="shared" ref="H1002" si="1012">I1002+J1002+K1002+L1002+M1002+N1002+O1002</f>
        <v>0</v>
      </c>
      <c r="I1002" s="6">
        <f t="shared" ref="I1002" si="1013">J1002+K1002+L1002+M1002+N1002+O1002+P1002</f>
        <v>0</v>
      </c>
      <c r="J1002" s="6">
        <f t="shared" ref="J1002" si="1014">K1002+L1002+M1002+N1002+O1002+P1002+Q1002</f>
        <v>0</v>
      </c>
      <c r="K1002" s="10"/>
    </row>
    <row r="1003" spans="1:12" ht="15.75">
      <c r="A1003" s="8">
        <v>983</v>
      </c>
      <c r="B1003" s="14" t="s">
        <v>58</v>
      </c>
      <c r="C1003" s="6">
        <f t="shared" si="840"/>
        <v>648</v>
      </c>
      <c r="D1003" s="6">
        <f>D1005+D1006+D1007</f>
        <v>48</v>
      </c>
      <c r="E1003" s="6">
        <f>E1005+E1006+E1007</f>
        <v>100</v>
      </c>
      <c r="F1003" s="6">
        <f t="shared" ref="F1003:J1003" si="1015">F1005+F1006+F1007</f>
        <v>100</v>
      </c>
      <c r="G1003" s="6">
        <f t="shared" si="1015"/>
        <v>100</v>
      </c>
      <c r="H1003" s="6">
        <f t="shared" si="1015"/>
        <v>100</v>
      </c>
      <c r="I1003" s="6">
        <f t="shared" si="1015"/>
        <v>100</v>
      </c>
      <c r="J1003" s="6">
        <f t="shared" si="1015"/>
        <v>100</v>
      </c>
      <c r="K1003" s="38"/>
    </row>
    <row r="1004" spans="1:12" ht="15.75">
      <c r="A1004" s="8">
        <v>984</v>
      </c>
      <c r="B1004" s="14" t="s">
        <v>2</v>
      </c>
      <c r="C1004" s="6">
        <f t="shared" si="840"/>
        <v>0</v>
      </c>
      <c r="D1004" s="6">
        <f t="shared" ref="D1004" si="1016">E1004+F1004+G1004+H1004+I1004+J1004+K1004</f>
        <v>0</v>
      </c>
      <c r="E1004" s="6">
        <f t="shared" ref="E1004" si="1017">F1004+G1004+H1004+I1004+J1004+K1004+L1004</f>
        <v>0</v>
      </c>
      <c r="F1004" s="6">
        <f t="shared" ref="F1004" si="1018">G1004+H1004+I1004+J1004+K1004+L1004+M1004</f>
        <v>0</v>
      </c>
      <c r="G1004" s="6">
        <f t="shared" ref="G1004" si="1019">H1004+I1004+J1004+K1004+L1004+M1004+N1004</f>
        <v>0</v>
      </c>
      <c r="H1004" s="6">
        <f t="shared" ref="H1004" si="1020">I1004+J1004+K1004+L1004+M1004+N1004+O1004</f>
        <v>0</v>
      </c>
      <c r="I1004" s="6">
        <f t="shared" ref="I1004" si="1021">J1004+K1004+L1004+M1004+N1004+O1004+P1004</f>
        <v>0</v>
      </c>
      <c r="J1004" s="6">
        <f t="shared" ref="J1004" si="1022">K1004+L1004+M1004+N1004+O1004+P1004+Q1004</f>
        <v>0</v>
      </c>
      <c r="K1004" s="38"/>
    </row>
    <row r="1005" spans="1:12">
      <c r="A1005" s="8">
        <v>985</v>
      </c>
      <c r="B1005" s="10" t="s">
        <v>49</v>
      </c>
      <c r="C1005" s="6">
        <f t="shared" si="840"/>
        <v>0</v>
      </c>
      <c r="D1005" s="6">
        <f t="shared" si="841"/>
        <v>0</v>
      </c>
      <c r="E1005" s="6">
        <f t="shared" si="842"/>
        <v>0</v>
      </c>
      <c r="F1005" s="6">
        <f t="shared" ref="F1005" si="1023">G1005+H1005+I1005+J1005+K1005+L1005+M1005</f>
        <v>0</v>
      </c>
      <c r="G1005" s="6">
        <f t="shared" ref="G1005" si="1024">H1005+I1005+J1005+K1005+L1005+M1005+N1005</f>
        <v>0</v>
      </c>
      <c r="H1005" s="6">
        <f t="shared" ref="H1005" si="1025">I1005+J1005+K1005+L1005+M1005+N1005+O1005</f>
        <v>0</v>
      </c>
      <c r="I1005" s="6">
        <f t="shared" ref="I1005" si="1026">J1005+K1005+L1005+M1005+N1005+O1005+P1005</f>
        <v>0</v>
      </c>
      <c r="J1005" s="6">
        <f t="shared" ref="J1005" si="1027">K1005+L1005+M1005+N1005+O1005+P1005+Q1005</f>
        <v>0</v>
      </c>
      <c r="K1005" s="10"/>
    </row>
    <row r="1006" spans="1:12" ht="15.75">
      <c r="A1006" s="8">
        <v>986</v>
      </c>
      <c r="B1006" s="10" t="s">
        <v>50</v>
      </c>
      <c r="C1006" s="6">
        <f t="shared" si="840"/>
        <v>648</v>
      </c>
      <c r="D1006" s="6">
        <f>100-52</f>
        <v>48</v>
      </c>
      <c r="E1006" s="6">
        <v>100</v>
      </c>
      <c r="F1006" s="6">
        <v>100</v>
      </c>
      <c r="G1006" s="6">
        <v>100</v>
      </c>
      <c r="H1006" s="6">
        <v>100</v>
      </c>
      <c r="I1006" s="6">
        <v>100</v>
      </c>
      <c r="J1006" s="6">
        <v>100</v>
      </c>
      <c r="K1006" s="38"/>
    </row>
    <row r="1007" spans="1:12">
      <c r="A1007" s="8">
        <v>987</v>
      </c>
      <c r="B1007" s="10" t="s">
        <v>21</v>
      </c>
      <c r="C1007" s="6">
        <f t="shared" si="840"/>
        <v>0</v>
      </c>
      <c r="D1007" s="6">
        <f t="shared" si="841"/>
        <v>0</v>
      </c>
      <c r="E1007" s="6">
        <f t="shared" si="842"/>
        <v>0</v>
      </c>
      <c r="F1007" s="6">
        <f t="shared" ref="F1007" si="1028">G1007+H1007+I1007+J1007+K1007+L1007+M1007</f>
        <v>0</v>
      </c>
      <c r="G1007" s="6">
        <f t="shared" ref="G1007" si="1029">H1007+I1007+J1007+K1007+L1007+M1007+N1007</f>
        <v>0</v>
      </c>
      <c r="H1007" s="6">
        <f t="shared" ref="H1007" si="1030">I1007+J1007+K1007+L1007+M1007+N1007+O1007</f>
        <v>0</v>
      </c>
      <c r="I1007" s="6">
        <f t="shared" ref="I1007" si="1031">J1007+K1007+L1007+M1007+N1007+O1007+P1007</f>
        <v>0</v>
      </c>
      <c r="J1007" s="6">
        <f t="shared" ref="J1007" si="1032">K1007+L1007+M1007+N1007+O1007+P1007+Q1007</f>
        <v>0</v>
      </c>
      <c r="K1007" s="10"/>
    </row>
    <row r="1008" spans="1:12" ht="26.25">
      <c r="A1008" s="8">
        <v>988</v>
      </c>
      <c r="B1008" s="14" t="s">
        <v>264</v>
      </c>
      <c r="C1008" s="6">
        <f t="shared" si="840"/>
        <v>751.90000000000009</v>
      </c>
      <c r="D1008" s="6">
        <f>D1010+D1011+D1012</f>
        <v>99.5</v>
      </c>
      <c r="E1008" s="6">
        <f>E1010+E1011+E1012</f>
        <v>100</v>
      </c>
      <c r="F1008" s="6">
        <f t="shared" ref="F1008:J1008" si="1033">F1010+F1011+F1012</f>
        <v>100</v>
      </c>
      <c r="G1008" s="6">
        <f t="shared" si="1033"/>
        <v>105</v>
      </c>
      <c r="H1008" s="6">
        <f t="shared" si="1033"/>
        <v>110.2</v>
      </c>
      <c r="I1008" s="6">
        <f t="shared" si="1033"/>
        <v>115.7</v>
      </c>
      <c r="J1008" s="6">
        <f t="shared" si="1033"/>
        <v>121.5</v>
      </c>
      <c r="K1008" s="38"/>
    </row>
    <row r="1009" spans="1:11" ht="15.75">
      <c r="A1009" s="8">
        <v>989</v>
      </c>
      <c r="B1009" s="14" t="s">
        <v>2</v>
      </c>
      <c r="C1009" s="6">
        <f t="shared" si="840"/>
        <v>0</v>
      </c>
      <c r="D1009" s="6">
        <f t="shared" ref="D1009" si="1034">E1009+F1009+G1009+H1009+I1009+J1009+K1009</f>
        <v>0</v>
      </c>
      <c r="E1009" s="6">
        <f t="shared" ref="E1009" si="1035">F1009+G1009+H1009+I1009+J1009+K1009+L1009</f>
        <v>0</v>
      </c>
      <c r="F1009" s="6">
        <f t="shared" ref="F1009" si="1036">G1009+H1009+I1009+J1009+K1009+L1009+M1009</f>
        <v>0</v>
      </c>
      <c r="G1009" s="6">
        <f t="shared" ref="G1009" si="1037">H1009+I1009+J1009+K1009+L1009+M1009+N1009</f>
        <v>0</v>
      </c>
      <c r="H1009" s="6">
        <f t="shared" ref="H1009" si="1038">I1009+J1009+K1009+L1009+M1009+N1009+O1009</f>
        <v>0</v>
      </c>
      <c r="I1009" s="6">
        <f t="shared" ref="I1009" si="1039">J1009+K1009+L1009+M1009+N1009+O1009+P1009</f>
        <v>0</v>
      </c>
      <c r="J1009" s="6">
        <f t="shared" ref="J1009" si="1040">K1009+L1009+M1009+N1009+O1009+P1009+Q1009</f>
        <v>0</v>
      </c>
      <c r="K1009" s="38"/>
    </row>
    <row r="1010" spans="1:11">
      <c r="A1010" s="8">
        <v>990</v>
      </c>
      <c r="B1010" s="10" t="s">
        <v>49</v>
      </c>
      <c r="C1010" s="6">
        <f t="shared" si="840"/>
        <v>0</v>
      </c>
      <c r="D1010" s="6">
        <f t="shared" si="841"/>
        <v>0</v>
      </c>
      <c r="E1010" s="6">
        <f t="shared" si="842"/>
        <v>0</v>
      </c>
      <c r="F1010" s="6">
        <f t="shared" ref="F1010" si="1041">G1010+H1010+I1010+J1010+K1010+L1010+M1010</f>
        <v>0</v>
      </c>
      <c r="G1010" s="6">
        <f t="shared" ref="G1010" si="1042">H1010+I1010+J1010+K1010+L1010+M1010+N1010</f>
        <v>0</v>
      </c>
      <c r="H1010" s="6">
        <f t="shared" ref="H1010" si="1043">I1010+J1010+K1010+L1010+M1010+N1010+O1010</f>
        <v>0</v>
      </c>
      <c r="I1010" s="6">
        <f t="shared" ref="I1010" si="1044">J1010+K1010+L1010+M1010+N1010+O1010+P1010</f>
        <v>0</v>
      </c>
      <c r="J1010" s="6">
        <f t="shared" ref="J1010" si="1045">K1010+L1010+M1010+N1010+O1010+P1010+Q1010</f>
        <v>0</v>
      </c>
      <c r="K1010" s="10"/>
    </row>
    <row r="1011" spans="1:11" ht="15.75">
      <c r="A1011" s="8">
        <v>991</v>
      </c>
      <c r="B1011" s="10" t="s">
        <v>50</v>
      </c>
      <c r="C1011" s="6">
        <f t="shared" si="840"/>
        <v>751.90000000000009</v>
      </c>
      <c r="D1011" s="6">
        <f>100-0.5</f>
        <v>99.5</v>
      </c>
      <c r="E1011" s="6">
        <v>100</v>
      </c>
      <c r="F1011" s="6">
        <v>100</v>
      </c>
      <c r="G1011" s="6">
        <v>105</v>
      </c>
      <c r="H1011" s="6">
        <v>110.2</v>
      </c>
      <c r="I1011" s="6">
        <v>115.7</v>
      </c>
      <c r="J1011" s="6">
        <v>121.5</v>
      </c>
      <c r="K1011" s="38"/>
    </row>
    <row r="1012" spans="1:11">
      <c r="A1012" s="8">
        <v>992</v>
      </c>
      <c r="B1012" s="10" t="s">
        <v>21</v>
      </c>
      <c r="C1012" s="6">
        <f t="shared" si="840"/>
        <v>0</v>
      </c>
      <c r="D1012" s="6">
        <f t="shared" si="841"/>
        <v>0</v>
      </c>
      <c r="E1012" s="6">
        <f t="shared" si="842"/>
        <v>0</v>
      </c>
      <c r="F1012" s="6">
        <f t="shared" ref="F1012" si="1046">G1012+H1012+I1012+J1012+K1012+L1012+M1012</f>
        <v>0</v>
      </c>
      <c r="G1012" s="6">
        <f t="shared" ref="G1012" si="1047">H1012+I1012+J1012+K1012+L1012+M1012+N1012</f>
        <v>0</v>
      </c>
      <c r="H1012" s="6">
        <f t="shared" ref="H1012" si="1048">I1012+J1012+K1012+L1012+M1012+N1012+O1012</f>
        <v>0</v>
      </c>
      <c r="I1012" s="6">
        <f t="shared" ref="I1012" si="1049">J1012+K1012+L1012+M1012+N1012+O1012+P1012</f>
        <v>0</v>
      </c>
      <c r="J1012" s="6">
        <f t="shared" ref="J1012" si="1050">K1012+L1012+M1012+N1012+O1012+P1012+Q1012</f>
        <v>0</v>
      </c>
      <c r="K1012" s="10"/>
    </row>
    <row r="1013" spans="1:11" ht="26.25">
      <c r="A1013" s="8">
        <v>993</v>
      </c>
      <c r="B1013" s="14" t="s">
        <v>59</v>
      </c>
      <c r="C1013" s="6">
        <f t="shared" si="840"/>
        <v>551.79999999999995</v>
      </c>
      <c r="D1013" s="6">
        <f>D1015+D1016+D1017</f>
        <v>301.8</v>
      </c>
      <c r="E1013" s="6">
        <f>E1015+E1016+E1017</f>
        <v>0</v>
      </c>
      <c r="F1013" s="6">
        <f t="shared" ref="F1013:J1013" si="1051">F1015+F1016+F1017</f>
        <v>50</v>
      </c>
      <c r="G1013" s="6">
        <f t="shared" si="1051"/>
        <v>50</v>
      </c>
      <c r="H1013" s="6">
        <f t="shared" si="1051"/>
        <v>50</v>
      </c>
      <c r="I1013" s="6">
        <f t="shared" si="1051"/>
        <v>50</v>
      </c>
      <c r="J1013" s="6">
        <f t="shared" si="1051"/>
        <v>50</v>
      </c>
      <c r="K1013" s="38"/>
    </row>
    <row r="1014" spans="1:11" ht="15.75">
      <c r="A1014" s="8">
        <v>994</v>
      </c>
      <c r="B1014" s="14" t="s">
        <v>2</v>
      </c>
      <c r="C1014" s="6">
        <f t="shared" si="840"/>
        <v>0</v>
      </c>
      <c r="D1014" s="6">
        <f t="shared" ref="D1014" si="1052">E1014+F1014+G1014+H1014+I1014+J1014+K1014</f>
        <v>0</v>
      </c>
      <c r="E1014" s="6">
        <f t="shared" ref="E1014" si="1053">F1014+G1014+H1014+I1014+J1014+K1014+L1014</f>
        <v>0</v>
      </c>
      <c r="F1014" s="6">
        <f t="shared" ref="F1014" si="1054">G1014+H1014+I1014+J1014+K1014+L1014+M1014</f>
        <v>0</v>
      </c>
      <c r="G1014" s="6">
        <f t="shared" ref="G1014" si="1055">H1014+I1014+J1014+K1014+L1014+M1014+N1014</f>
        <v>0</v>
      </c>
      <c r="H1014" s="6">
        <f t="shared" ref="H1014" si="1056">I1014+J1014+K1014+L1014+M1014+N1014+O1014</f>
        <v>0</v>
      </c>
      <c r="I1014" s="6">
        <f t="shared" ref="I1014" si="1057">J1014+K1014+L1014+M1014+N1014+O1014+P1014</f>
        <v>0</v>
      </c>
      <c r="J1014" s="6">
        <f t="shared" ref="J1014" si="1058">K1014+L1014+M1014+N1014+O1014+P1014+Q1014</f>
        <v>0</v>
      </c>
      <c r="K1014" s="38"/>
    </row>
    <row r="1015" spans="1:11">
      <c r="A1015" s="8">
        <v>995</v>
      </c>
      <c r="B1015" s="10" t="s">
        <v>49</v>
      </c>
      <c r="C1015" s="6">
        <f t="shared" si="840"/>
        <v>0</v>
      </c>
      <c r="D1015" s="6">
        <f t="shared" si="841"/>
        <v>0</v>
      </c>
      <c r="E1015" s="6">
        <f t="shared" si="842"/>
        <v>0</v>
      </c>
      <c r="F1015" s="6">
        <f t="shared" ref="F1015" si="1059">G1015+H1015+I1015+J1015+K1015+L1015+M1015</f>
        <v>0</v>
      </c>
      <c r="G1015" s="6">
        <f t="shared" ref="G1015" si="1060">H1015+I1015+J1015+K1015+L1015+M1015+N1015</f>
        <v>0</v>
      </c>
      <c r="H1015" s="6">
        <f t="shared" ref="H1015" si="1061">I1015+J1015+K1015+L1015+M1015+N1015+O1015</f>
        <v>0</v>
      </c>
      <c r="I1015" s="6">
        <f t="shared" ref="I1015" si="1062">J1015+K1015+L1015+M1015+N1015+O1015+P1015</f>
        <v>0</v>
      </c>
      <c r="J1015" s="6">
        <f t="shared" ref="J1015" si="1063">K1015+L1015+M1015+N1015+O1015+P1015+Q1015</f>
        <v>0</v>
      </c>
      <c r="K1015" s="10"/>
    </row>
    <row r="1016" spans="1:11" ht="15.75">
      <c r="A1016" s="8">
        <v>996</v>
      </c>
      <c r="B1016" s="10" t="s">
        <v>50</v>
      </c>
      <c r="C1016" s="6">
        <f t="shared" si="840"/>
        <v>551.79999999999995</v>
      </c>
      <c r="D1016" s="6">
        <f>50+251.8</f>
        <v>301.8</v>
      </c>
      <c r="E1016" s="6">
        <v>0</v>
      </c>
      <c r="F1016" s="6">
        <v>50</v>
      </c>
      <c r="G1016" s="6">
        <v>50</v>
      </c>
      <c r="H1016" s="6">
        <v>50</v>
      </c>
      <c r="I1016" s="6">
        <v>50</v>
      </c>
      <c r="J1016" s="6">
        <v>50</v>
      </c>
      <c r="K1016" s="38"/>
    </row>
    <row r="1017" spans="1:11">
      <c r="A1017" s="8">
        <v>997</v>
      </c>
      <c r="B1017" s="10" t="s">
        <v>21</v>
      </c>
      <c r="C1017" s="6">
        <f t="shared" si="840"/>
        <v>0</v>
      </c>
      <c r="D1017" s="6">
        <f t="shared" si="841"/>
        <v>0</v>
      </c>
      <c r="E1017" s="6">
        <f t="shared" si="842"/>
        <v>0</v>
      </c>
      <c r="F1017" s="6">
        <f t="shared" ref="F1017" si="1064">G1017+H1017+I1017+J1017+K1017+L1017+M1017</f>
        <v>0</v>
      </c>
      <c r="G1017" s="6">
        <f t="shared" ref="G1017" si="1065">H1017+I1017+J1017+K1017+L1017+M1017+N1017</f>
        <v>0</v>
      </c>
      <c r="H1017" s="6">
        <f t="shared" ref="H1017" si="1066">I1017+J1017+K1017+L1017+M1017+N1017+O1017</f>
        <v>0</v>
      </c>
      <c r="I1017" s="6">
        <f t="shared" ref="I1017" si="1067">J1017+K1017+L1017+M1017+N1017+O1017+P1017</f>
        <v>0</v>
      </c>
      <c r="J1017" s="6">
        <f t="shared" ref="J1017" si="1068">K1017+L1017+M1017+N1017+O1017+P1017+Q1017</f>
        <v>0</v>
      </c>
      <c r="K1017" s="10"/>
    </row>
    <row r="1018" spans="1:11" ht="15.75">
      <c r="A1018" s="8">
        <v>998</v>
      </c>
      <c r="B1018" s="14" t="s">
        <v>60</v>
      </c>
      <c r="C1018" s="6">
        <f t="shared" si="840"/>
        <v>0</v>
      </c>
      <c r="D1018" s="6">
        <f>D1020+D1021+D1022</f>
        <v>0</v>
      </c>
      <c r="E1018" s="6">
        <f>E1020+E1021+E1022</f>
        <v>0</v>
      </c>
      <c r="F1018" s="6">
        <f t="shared" ref="F1018:J1018" si="1069">F1020+F1021+F1022</f>
        <v>0</v>
      </c>
      <c r="G1018" s="6">
        <f t="shared" si="1069"/>
        <v>0</v>
      </c>
      <c r="H1018" s="6">
        <f t="shared" si="1069"/>
        <v>0</v>
      </c>
      <c r="I1018" s="6">
        <f t="shared" si="1069"/>
        <v>0</v>
      </c>
      <c r="J1018" s="6">
        <f t="shared" si="1069"/>
        <v>0</v>
      </c>
      <c r="K1018" s="38"/>
    </row>
    <row r="1019" spans="1:11" ht="15.75">
      <c r="A1019" s="8">
        <v>999</v>
      </c>
      <c r="B1019" s="14" t="s">
        <v>2</v>
      </c>
      <c r="C1019" s="6">
        <f t="shared" ref="C1019" si="1070">D1019+E1019+F1019+G1019+H1019+I1019+J1019</f>
        <v>0</v>
      </c>
      <c r="D1019" s="6">
        <f t="shared" ref="D1019" si="1071">E1019+F1019+G1019+H1019+I1019+J1019+K1019</f>
        <v>0</v>
      </c>
      <c r="E1019" s="6">
        <f t="shared" ref="E1019" si="1072">F1019+G1019+H1019+I1019+J1019+K1019+L1019</f>
        <v>0</v>
      </c>
      <c r="F1019" s="6">
        <f t="shared" ref="F1019" si="1073">G1019+H1019+I1019+J1019+K1019+L1019+M1019</f>
        <v>0</v>
      </c>
      <c r="G1019" s="6">
        <f t="shared" ref="G1019" si="1074">H1019+I1019+J1019+K1019+L1019+M1019+N1019</f>
        <v>0</v>
      </c>
      <c r="H1019" s="6">
        <f t="shared" ref="H1019" si="1075">I1019+J1019+K1019+L1019+M1019+N1019+O1019</f>
        <v>0</v>
      </c>
      <c r="I1019" s="6">
        <f t="shared" ref="I1019" si="1076">J1019+K1019+L1019+M1019+N1019+O1019+P1019</f>
        <v>0</v>
      </c>
      <c r="J1019" s="6">
        <f t="shared" ref="J1019" si="1077">K1019+L1019+M1019+N1019+O1019+P1019+Q1019</f>
        <v>0</v>
      </c>
      <c r="K1019" s="38"/>
    </row>
    <row r="1020" spans="1:11">
      <c r="A1020" s="8">
        <v>1000</v>
      </c>
      <c r="B1020" s="10" t="s">
        <v>49</v>
      </c>
      <c r="C1020" s="6">
        <f t="shared" ref="C1020:C1052" si="1078">D1020+E1020+F1020+G1020+H1020+I1020+J1020</f>
        <v>0</v>
      </c>
      <c r="D1020" s="6">
        <f t="shared" ref="D1020:D1052" si="1079">E1020+F1020+G1020+H1020+I1020+J1020+K1020</f>
        <v>0</v>
      </c>
      <c r="E1020" s="6">
        <f t="shared" ref="E1020:E1052" si="1080">F1020+G1020+H1020+I1020+J1020+K1020+L1020</f>
        <v>0</v>
      </c>
      <c r="F1020" s="6">
        <f t="shared" ref="F1020" si="1081">G1020+H1020+I1020+J1020+K1020+L1020+M1020</f>
        <v>0</v>
      </c>
      <c r="G1020" s="6">
        <f t="shared" ref="G1020" si="1082">H1020+I1020+J1020+K1020+L1020+M1020+N1020</f>
        <v>0</v>
      </c>
      <c r="H1020" s="6">
        <f t="shared" ref="H1020" si="1083">I1020+J1020+K1020+L1020+M1020+N1020+O1020</f>
        <v>0</v>
      </c>
      <c r="I1020" s="6">
        <f t="shared" ref="I1020" si="1084">J1020+K1020+L1020+M1020+N1020+O1020+P1020</f>
        <v>0</v>
      </c>
      <c r="J1020" s="6">
        <f t="shared" ref="J1020" si="1085">K1020+L1020+M1020+N1020+O1020+P1020+Q1020</f>
        <v>0</v>
      </c>
      <c r="K1020" s="10"/>
    </row>
    <row r="1021" spans="1:11" ht="15.75">
      <c r="A1021" s="8">
        <v>1001</v>
      </c>
      <c r="B1021" s="10" t="s">
        <v>50</v>
      </c>
      <c r="C1021" s="6">
        <f t="shared" si="1078"/>
        <v>0</v>
      </c>
      <c r="D1021" s="6">
        <v>0</v>
      </c>
      <c r="E1021" s="6">
        <v>0</v>
      </c>
      <c r="F1021" s="6">
        <v>0</v>
      </c>
      <c r="G1021" s="6">
        <v>0</v>
      </c>
      <c r="H1021" s="6">
        <v>0</v>
      </c>
      <c r="I1021" s="6">
        <v>0</v>
      </c>
      <c r="J1021" s="6">
        <v>0</v>
      </c>
      <c r="K1021" s="38"/>
    </row>
    <row r="1022" spans="1:11">
      <c r="A1022" s="8">
        <v>1002</v>
      </c>
      <c r="B1022" s="10" t="s">
        <v>21</v>
      </c>
      <c r="C1022" s="6">
        <f t="shared" si="1078"/>
        <v>0</v>
      </c>
      <c r="D1022" s="6">
        <f t="shared" si="1079"/>
        <v>0</v>
      </c>
      <c r="E1022" s="6">
        <f t="shared" si="1080"/>
        <v>0</v>
      </c>
      <c r="F1022" s="6">
        <f t="shared" ref="F1022" si="1086">G1022+H1022+I1022+J1022+K1022+L1022+M1022</f>
        <v>0</v>
      </c>
      <c r="G1022" s="6">
        <f t="shared" ref="G1022" si="1087">H1022+I1022+J1022+K1022+L1022+M1022+N1022</f>
        <v>0</v>
      </c>
      <c r="H1022" s="6">
        <f t="shared" ref="H1022" si="1088">I1022+J1022+K1022+L1022+M1022+N1022+O1022</f>
        <v>0</v>
      </c>
      <c r="I1022" s="6">
        <f t="shared" ref="I1022" si="1089">J1022+K1022+L1022+M1022+N1022+O1022+P1022</f>
        <v>0</v>
      </c>
      <c r="J1022" s="6">
        <f t="shared" ref="J1022" si="1090">K1022+L1022+M1022+N1022+O1022+P1022+Q1022</f>
        <v>0</v>
      </c>
      <c r="K1022" s="10"/>
    </row>
    <row r="1023" spans="1:11" ht="39">
      <c r="A1023" s="8">
        <v>1003</v>
      </c>
      <c r="B1023" s="14" t="s">
        <v>334</v>
      </c>
      <c r="C1023" s="6">
        <f t="shared" si="1078"/>
        <v>1354.5</v>
      </c>
      <c r="D1023" s="6">
        <f>D1024+D1025+D1026+D1027</f>
        <v>554.5</v>
      </c>
      <c r="E1023" s="6">
        <f>E1024+E1025+E1026</f>
        <v>800</v>
      </c>
      <c r="F1023" s="6">
        <f t="shared" ref="F1023:J1023" si="1091">F1025+F1026+F1027</f>
        <v>0</v>
      </c>
      <c r="G1023" s="6">
        <f t="shared" si="1091"/>
        <v>0</v>
      </c>
      <c r="H1023" s="6">
        <f t="shared" si="1091"/>
        <v>0</v>
      </c>
      <c r="I1023" s="6">
        <f t="shared" si="1091"/>
        <v>0</v>
      </c>
      <c r="J1023" s="6">
        <f t="shared" si="1091"/>
        <v>0</v>
      </c>
      <c r="K1023" s="38"/>
    </row>
    <row r="1024" spans="1:11" ht="15.75">
      <c r="A1024" s="8">
        <v>1004</v>
      </c>
      <c r="B1024" s="14" t="s">
        <v>2</v>
      </c>
      <c r="C1024" s="6">
        <f t="shared" si="1078"/>
        <v>0</v>
      </c>
      <c r="D1024" s="6">
        <f t="shared" ref="D1024" si="1092">E1024+F1024+G1024+H1024+I1024+J1024+K1024</f>
        <v>0</v>
      </c>
      <c r="E1024" s="6">
        <f t="shared" ref="E1024" si="1093">F1024+G1024+H1024+I1024+J1024+K1024+L1024</f>
        <v>0</v>
      </c>
      <c r="F1024" s="6">
        <f t="shared" ref="F1024" si="1094">G1024+H1024+I1024+J1024+K1024+L1024+M1024</f>
        <v>0</v>
      </c>
      <c r="G1024" s="6">
        <f t="shared" ref="G1024" si="1095">H1024+I1024+J1024+K1024+L1024+M1024+N1024</f>
        <v>0</v>
      </c>
      <c r="H1024" s="6">
        <f t="shared" ref="H1024" si="1096">I1024+J1024+K1024+L1024+M1024+N1024+O1024</f>
        <v>0</v>
      </c>
      <c r="I1024" s="6">
        <f t="shared" ref="I1024" si="1097">J1024+K1024+L1024+M1024+N1024+O1024+P1024</f>
        <v>0</v>
      </c>
      <c r="J1024" s="6">
        <f t="shared" ref="J1024" si="1098">K1024+L1024+M1024+N1024+O1024+P1024+Q1024</f>
        <v>0</v>
      </c>
      <c r="K1024" s="38"/>
    </row>
    <row r="1025" spans="1:11">
      <c r="A1025" s="8">
        <v>1005</v>
      </c>
      <c r="B1025" s="10" t="s">
        <v>49</v>
      </c>
      <c r="C1025" s="6">
        <f t="shared" si="1078"/>
        <v>157</v>
      </c>
      <c r="D1025" s="6">
        <f>1000-843</f>
        <v>157</v>
      </c>
      <c r="E1025" s="6">
        <f t="shared" si="1080"/>
        <v>0</v>
      </c>
      <c r="F1025" s="6">
        <f t="shared" ref="F1025" si="1099">G1025+H1025+I1025+J1025+K1025+L1025+M1025</f>
        <v>0</v>
      </c>
      <c r="G1025" s="6">
        <f t="shared" ref="G1025" si="1100">H1025+I1025+J1025+K1025+L1025+M1025+N1025</f>
        <v>0</v>
      </c>
      <c r="H1025" s="6">
        <f t="shared" ref="H1025" si="1101">I1025+J1025+K1025+L1025+M1025+N1025+O1025</f>
        <v>0</v>
      </c>
      <c r="I1025" s="6">
        <f t="shared" ref="I1025" si="1102">J1025+K1025+L1025+M1025+N1025+O1025+P1025</f>
        <v>0</v>
      </c>
      <c r="J1025" s="6">
        <f t="shared" ref="J1025" si="1103">K1025+L1025+M1025+N1025+O1025+P1025+Q1025</f>
        <v>0</v>
      </c>
      <c r="K1025" s="10"/>
    </row>
    <row r="1026" spans="1:11" ht="15.75">
      <c r="A1026" s="8">
        <v>1006</v>
      </c>
      <c r="B1026" s="10" t="s">
        <v>50</v>
      </c>
      <c r="C1026" s="6">
        <f t="shared" si="1078"/>
        <v>1197.5</v>
      </c>
      <c r="D1026" s="6">
        <f>467.9-20-50.4</f>
        <v>397.5</v>
      </c>
      <c r="E1026" s="6">
        <v>800</v>
      </c>
      <c r="F1026" s="6">
        <v>0</v>
      </c>
      <c r="G1026" s="6">
        <v>0</v>
      </c>
      <c r="H1026" s="6">
        <v>0</v>
      </c>
      <c r="I1026" s="6">
        <v>0</v>
      </c>
      <c r="J1026" s="6">
        <v>0</v>
      </c>
      <c r="K1026" s="38"/>
    </row>
    <row r="1027" spans="1:11">
      <c r="A1027" s="8">
        <v>1007</v>
      </c>
      <c r="B1027" s="10" t="s">
        <v>21</v>
      </c>
      <c r="C1027" s="6">
        <f t="shared" si="1078"/>
        <v>0</v>
      </c>
      <c r="D1027" s="6">
        <f t="shared" si="1079"/>
        <v>0</v>
      </c>
      <c r="E1027" s="6">
        <f t="shared" si="1080"/>
        <v>0</v>
      </c>
      <c r="F1027" s="6">
        <f t="shared" ref="F1027" si="1104">G1027+H1027+I1027+J1027+K1027+L1027+M1027</f>
        <v>0</v>
      </c>
      <c r="G1027" s="6">
        <f t="shared" ref="G1027" si="1105">H1027+I1027+J1027+K1027+L1027+M1027+N1027</f>
        <v>0</v>
      </c>
      <c r="H1027" s="6">
        <f t="shared" ref="H1027" si="1106">I1027+J1027+K1027+L1027+M1027+N1027+O1027</f>
        <v>0</v>
      </c>
      <c r="I1027" s="6">
        <f t="shared" ref="I1027" si="1107">J1027+K1027+L1027+M1027+N1027+O1027+P1027</f>
        <v>0</v>
      </c>
      <c r="J1027" s="6">
        <f t="shared" ref="J1027" si="1108">K1027+L1027+M1027+N1027+O1027+P1027+Q1027</f>
        <v>0</v>
      </c>
      <c r="K1027" s="10"/>
    </row>
    <row r="1028" spans="1:11" ht="38.25">
      <c r="A1028" s="8">
        <v>1008</v>
      </c>
      <c r="B1028" s="13" t="s">
        <v>265</v>
      </c>
      <c r="C1028" s="6">
        <f t="shared" si="1078"/>
        <v>300</v>
      </c>
      <c r="D1028" s="6">
        <f>D1030+D1031+D1032</f>
        <v>0</v>
      </c>
      <c r="E1028" s="6">
        <f>E1030+E1031+E1032</f>
        <v>50</v>
      </c>
      <c r="F1028" s="6">
        <f t="shared" ref="F1028:J1028" si="1109">F1030+F1031+F1032</f>
        <v>50</v>
      </c>
      <c r="G1028" s="6">
        <f t="shared" si="1109"/>
        <v>50</v>
      </c>
      <c r="H1028" s="6">
        <f t="shared" si="1109"/>
        <v>50</v>
      </c>
      <c r="I1028" s="6">
        <f t="shared" si="1109"/>
        <v>50</v>
      </c>
      <c r="J1028" s="6">
        <f t="shared" si="1109"/>
        <v>50</v>
      </c>
      <c r="K1028" s="51"/>
    </row>
    <row r="1029" spans="1:11" ht="15.75">
      <c r="A1029" s="8">
        <v>1009</v>
      </c>
      <c r="B1029" s="13" t="s">
        <v>2</v>
      </c>
      <c r="C1029" s="6">
        <f t="shared" si="1078"/>
        <v>0</v>
      </c>
      <c r="D1029" s="6">
        <f t="shared" ref="D1029" si="1110">E1029+F1029+G1029+H1029+I1029+J1029+K1029</f>
        <v>0</v>
      </c>
      <c r="E1029" s="6">
        <f t="shared" ref="E1029" si="1111">F1029+G1029+H1029+I1029+J1029+K1029+L1029</f>
        <v>0</v>
      </c>
      <c r="F1029" s="6">
        <f t="shared" ref="F1029" si="1112">G1029+H1029+I1029+J1029+K1029+L1029+M1029</f>
        <v>0</v>
      </c>
      <c r="G1029" s="6">
        <f t="shared" ref="G1029" si="1113">H1029+I1029+J1029+K1029+L1029+M1029+N1029</f>
        <v>0</v>
      </c>
      <c r="H1029" s="6">
        <f t="shared" ref="H1029" si="1114">I1029+J1029+K1029+L1029+M1029+N1029+O1029</f>
        <v>0</v>
      </c>
      <c r="I1029" s="6">
        <f t="shared" ref="I1029" si="1115">J1029+K1029+L1029+M1029+N1029+O1029+P1029</f>
        <v>0</v>
      </c>
      <c r="J1029" s="6">
        <f t="shared" ref="J1029" si="1116">K1029+L1029+M1029+N1029+O1029+P1029+Q1029</f>
        <v>0</v>
      </c>
      <c r="K1029" s="45"/>
    </row>
    <row r="1030" spans="1:11">
      <c r="A1030" s="8">
        <v>1010</v>
      </c>
      <c r="B1030" s="10" t="s">
        <v>49</v>
      </c>
      <c r="C1030" s="6">
        <f t="shared" si="1078"/>
        <v>0</v>
      </c>
      <c r="D1030" s="6">
        <f t="shared" si="1079"/>
        <v>0</v>
      </c>
      <c r="E1030" s="6">
        <f t="shared" si="1080"/>
        <v>0</v>
      </c>
      <c r="F1030" s="6">
        <f t="shared" ref="F1030" si="1117">G1030+H1030+I1030+J1030+K1030+L1030+M1030</f>
        <v>0</v>
      </c>
      <c r="G1030" s="6">
        <f t="shared" ref="G1030" si="1118">H1030+I1030+J1030+K1030+L1030+M1030+N1030</f>
        <v>0</v>
      </c>
      <c r="H1030" s="6">
        <f t="shared" ref="H1030" si="1119">I1030+J1030+K1030+L1030+M1030+N1030+O1030</f>
        <v>0</v>
      </c>
      <c r="I1030" s="6">
        <f t="shared" ref="I1030" si="1120">J1030+K1030+L1030+M1030+N1030+O1030+P1030</f>
        <v>0</v>
      </c>
      <c r="J1030" s="6">
        <f t="shared" ref="J1030" si="1121">K1030+L1030+M1030+N1030+O1030+P1030+Q1030</f>
        <v>0</v>
      </c>
      <c r="K1030" s="10"/>
    </row>
    <row r="1031" spans="1:11" ht="15.75">
      <c r="A1031" s="8">
        <v>1011</v>
      </c>
      <c r="B1031" s="10" t="s">
        <v>50</v>
      </c>
      <c r="C1031" s="6">
        <f t="shared" si="1078"/>
        <v>300</v>
      </c>
      <c r="D1031" s="6">
        <v>0</v>
      </c>
      <c r="E1031" s="6">
        <v>50</v>
      </c>
      <c r="F1031" s="6">
        <v>50</v>
      </c>
      <c r="G1031" s="6">
        <v>50</v>
      </c>
      <c r="H1031" s="6">
        <v>50</v>
      </c>
      <c r="I1031" s="6">
        <v>50</v>
      </c>
      <c r="J1031" s="6">
        <v>50</v>
      </c>
      <c r="K1031" s="38"/>
    </row>
    <row r="1032" spans="1:11">
      <c r="A1032" s="8">
        <v>1012</v>
      </c>
      <c r="B1032" s="10" t="s">
        <v>21</v>
      </c>
      <c r="C1032" s="6">
        <f t="shared" si="1078"/>
        <v>0</v>
      </c>
      <c r="D1032" s="6">
        <f t="shared" si="1079"/>
        <v>0</v>
      </c>
      <c r="E1032" s="6">
        <f t="shared" si="1080"/>
        <v>0</v>
      </c>
      <c r="F1032" s="6">
        <f t="shared" ref="F1032" si="1122">G1032+H1032+I1032+J1032+K1032+L1032+M1032</f>
        <v>0</v>
      </c>
      <c r="G1032" s="6">
        <f t="shared" ref="G1032" si="1123">H1032+I1032+J1032+K1032+L1032+M1032+N1032</f>
        <v>0</v>
      </c>
      <c r="H1032" s="6">
        <f t="shared" ref="H1032" si="1124">I1032+J1032+K1032+L1032+M1032+N1032+O1032</f>
        <v>0</v>
      </c>
      <c r="I1032" s="6">
        <f t="shared" ref="I1032" si="1125">J1032+K1032+L1032+M1032+N1032+O1032+P1032</f>
        <v>0</v>
      </c>
      <c r="J1032" s="6">
        <f t="shared" ref="J1032" si="1126">K1032+L1032+M1032+N1032+O1032+P1032+Q1032</f>
        <v>0</v>
      </c>
      <c r="K1032" s="10"/>
    </row>
    <row r="1033" spans="1:11" ht="30" customHeight="1">
      <c r="A1033" s="8">
        <v>1013</v>
      </c>
      <c r="B1033" s="13" t="s">
        <v>214</v>
      </c>
      <c r="C1033" s="6">
        <f t="shared" si="1078"/>
        <v>0</v>
      </c>
      <c r="D1033" s="6">
        <f t="shared" si="1079"/>
        <v>0</v>
      </c>
      <c r="E1033" s="6">
        <f t="shared" si="1080"/>
        <v>0</v>
      </c>
      <c r="F1033" s="6">
        <f t="shared" ref="F1033:F1047" si="1127">G1033+H1033+I1033+J1033+K1033+L1033+M1033</f>
        <v>0</v>
      </c>
      <c r="G1033" s="6">
        <f t="shared" ref="G1033:G1047" si="1128">H1033+I1033+J1033+K1033+L1033+M1033+N1033</f>
        <v>0</v>
      </c>
      <c r="H1033" s="6">
        <f t="shared" ref="H1033:H1047" si="1129">I1033+J1033+K1033+L1033+M1033+N1033+O1033</f>
        <v>0</v>
      </c>
      <c r="I1033" s="6">
        <f t="shared" ref="I1033:I1047" si="1130">J1033+K1033+L1033+M1033+N1033+O1033+P1033</f>
        <v>0</v>
      </c>
      <c r="J1033" s="6">
        <f t="shared" ref="J1033:J1047" si="1131">K1033+L1033+M1033+N1033+O1033+P1033+Q1033</f>
        <v>0</v>
      </c>
      <c r="K1033" s="10"/>
    </row>
    <row r="1034" spans="1:11" ht="15" customHeight="1">
      <c r="A1034" s="8">
        <v>1014</v>
      </c>
      <c r="B1034" s="13" t="s">
        <v>2</v>
      </c>
      <c r="C1034" s="6">
        <f t="shared" si="1078"/>
        <v>0</v>
      </c>
      <c r="D1034" s="6">
        <f t="shared" si="1079"/>
        <v>0</v>
      </c>
      <c r="E1034" s="6">
        <f t="shared" si="1080"/>
        <v>0</v>
      </c>
      <c r="F1034" s="6">
        <f t="shared" si="1127"/>
        <v>0</v>
      </c>
      <c r="G1034" s="6">
        <f t="shared" si="1128"/>
        <v>0</v>
      </c>
      <c r="H1034" s="6">
        <f t="shared" si="1129"/>
        <v>0</v>
      </c>
      <c r="I1034" s="6">
        <f t="shared" si="1130"/>
        <v>0</v>
      </c>
      <c r="J1034" s="6">
        <f t="shared" si="1131"/>
        <v>0</v>
      </c>
      <c r="K1034" s="10"/>
    </row>
    <row r="1035" spans="1:11">
      <c r="A1035" s="8">
        <v>1015</v>
      </c>
      <c r="B1035" s="10" t="s">
        <v>49</v>
      </c>
      <c r="C1035" s="6">
        <f t="shared" si="1078"/>
        <v>0</v>
      </c>
      <c r="D1035" s="6">
        <f t="shared" si="1079"/>
        <v>0</v>
      </c>
      <c r="E1035" s="6">
        <f t="shared" si="1080"/>
        <v>0</v>
      </c>
      <c r="F1035" s="6">
        <f t="shared" si="1127"/>
        <v>0</v>
      </c>
      <c r="G1035" s="6">
        <f t="shared" si="1128"/>
        <v>0</v>
      </c>
      <c r="H1035" s="6">
        <f t="shared" si="1129"/>
        <v>0</v>
      </c>
      <c r="I1035" s="6">
        <f t="shared" si="1130"/>
        <v>0</v>
      </c>
      <c r="J1035" s="6">
        <f t="shared" si="1131"/>
        <v>0</v>
      </c>
      <c r="K1035" s="10"/>
    </row>
    <row r="1036" spans="1:11">
      <c r="A1036" s="8">
        <v>1016</v>
      </c>
      <c r="B1036" s="10" t="s">
        <v>50</v>
      </c>
      <c r="C1036" s="6">
        <f t="shared" si="1078"/>
        <v>0</v>
      </c>
      <c r="D1036" s="6">
        <f t="shared" si="1079"/>
        <v>0</v>
      </c>
      <c r="E1036" s="6">
        <f t="shared" si="1080"/>
        <v>0</v>
      </c>
      <c r="F1036" s="6">
        <f t="shared" si="1127"/>
        <v>0</v>
      </c>
      <c r="G1036" s="6">
        <f t="shared" si="1128"/>
        <v>0</v>
      </c>
      <c r="H1036" s="6">
        <f t="shared" si="1129"/>
        <v>0</v>
      </c>
      <c r="I1036" s="6">
        <f t="shared" si="1130"/>
        <v>0</v>
      </c>
      <c r="J1036" s="6">
        <f t="shared" si="1131"/>
        <v>0</v>
      </c>
      <c r="K1036" s="10"/>
    </row>
    <row r="1037" spans="1:11">
      <c r="A1037" s="8">
        <v>1017</v>
      </c>
      <c r="B1037" s="10" t="s">
        <v>21</v>
      </c>
      <c r="C1037" s="6">
        <f t="shared" si="1078"/>
        <v>0</v>
      </c>
      <c r="D1037" s="6">
        <f t="shared" si="1079"/>
        <v>0</v>
      </c>
      <c r="E1037" s="6">
        <f t="shared" si="1080"/>
        <v>0</v>
      </c>
      <c r="F1037" s="6">
        <f t="shared" si="1127"/>
        <v>0</v>
      </c>
      <c r="G1037" s="6">
        <f t="shared" si="1128"/>
        <v>0</v>
      </c>
      <c r="H1037" s="6">
        <f t="shared" si="1129"/>
        <v>0</v>
      </c>
      <c r="I1037" s="6">
        <f t="shared" si="1130"/>
        <v>0</v>
      </c>
      <c r="J1037" s="6">
        <f t="shared" si="1131"/>
        <v>0</v>
      </c>
      <c r="K1037" s="10"/>
    </row>
    <row r="1038" spans="1:11" ht="25.5">
      <c r="A1038" s="8">
        <v>1018</v>
      </c>
      <c r="B1038" s="13" t="s">
        <v>314</v>
      </c>
      <c r="C1038" s="6">
        <f t="shared" si="1078"/>
        <v>478.4</v>
      </c>
      <c r="D1038" s="6">
        <f>D1039+D1040+D1041+D1047</f>
        <v>478.4</v>
      </c>
      <c r="E1038" s="6">
        <f t="shared" si="1080"/>
        <v>0</v>
      </c>
      <c r="F1038" s="6">
        <f t="shared" si="1127"/>
        <v>0</v>
      </c>
      <c r="G1038" s="6">
        <f t="shared" si="1128"/>
        <v>0</v>
      </c>
      <c r="H1038" s="6">
        <f t="shared" si="1129"/>
        <v>0</v>
      </c>
      <c r="I1038" s="6">
        <f t="shared" si="1130"/>
        <v>0</v>
      </c>
      <c r="J1038" s="6">
        <f t="shared" si="1131"/>
        <v>0</v>
      </c>
      <c r="K1038" s="10"/>
    </row>
    <row r="1039" spans="1:11">
      <c r="A1039" s="8">
        <v>1019</v>
      </c>
      <c r="B1039" s="13" t="s">
        <v>2</v>
      </c>
      <c r="C1039" s="6">
        <f t="shared" si="1078"/>
        <v>0</v>
      </c>
      <c r="D1039" s="6">
        <f t="shared" si="1079"/>
        <v>0</v>
      </c>
      <c r="E1039" s="6">
        <f t="shared" si="1080"/>
        <v>0</v>
      </c>
      <c r="F1039" s="6">
        <f t="shared" si="1127"/>
        <v>0</v>
      </c>
      <c r="G1039" s="6">
        <f t="shared" si="1128"/>
        <v>0</v>
      </c>
      <c r="H1039" s="6">
        <f t="shared" si="1129"/>
        <v>0</v>
      </c>
      <c r="I1039" s="6">
        <f t="shared" si="1130"/>
        <v>0</v>
      </c>
      <c r="J1039" s="6">
        <f t="shared" si="1131"/>
        <v>0</v>
      </c>
      <c r="K1039" s="10"/>
    </row>
    <row r="1040" spans="1:11">
      <c r="A1040" s="8">
        <v>1020</v>
      </c>
      <c r="B1040" s="10" t="s">
        <v>49</v>
      </c>
      <c r="C1040" s="6">
        <f t="shared" si="1078"/>
        <v>0</v>
      </c>
      <c r="D1040" s="6">
        <f t="shared" si="1079"/>
        <v>0</v>
      </c>
      <c r="E1040" s="6">
        <f t="shared" si="1080"/>
        <v>0</v>
      </c>
      <c r="F1040" s="6">
        <f t="shared" si="1127"/>
        <v>0</v>
      </c>
      <c r="G1040" s="6">
        <f t="shared" si="1128"/>
        <v>0</v>
      </c>
      <c r="H1040" s="6">
        <f t="shared" si="1129"/>
        <v>0</v>
      </c>
      <c r="I1040" s="6">
        <f t="shared" si="1130"/>
        <v>0</v>
      </c>
      <c r="J1040" s="6">
        <f t="shared" si="1131"/>
        <v>0</v>
      </c>
      <c r="K1040" s="10"/>
    </row>
    <row r="1041" spans="1:11">
      <c r="A1041" s="8">
        <v>1021</v>
      </c>
      <c r="B1041" s="10" t="s">
        <v>50</v>
      </c>
      <c r="C1041" s="6">
        <f t="shared" si="1078"/>
        <v>478.4</v>
      </c>
      <c r="D1041" s="6">
        <f>490-11.6</f>
        <v>478.4</v>
      </c>
      <c r="E1041" s="6">
        <f t="shared" si="1080"/>
        <v>0</v>
      </c>
      <c r="F1041" s="6">
        <f t="shared" si="1127"/>
        <v>0</v>
      </c>
      <c r="G1041" s="6">
        <f t="shared" si="1128"/>
        <v>0</v>
      </c>
      <c r="H1041" s="6">
        <f t="shared" si="1129"/>
        <v>0</v>
      </c>
      <c r="I1041" s="6">
        <f t="shared" si="1130"/>
        <v>0</v>
      </c>
      <c r="J1041" s="6">
        <f t="shared" si="1131"/>
        <v>0</v>
      </c>
      <c r="K1041" s="10"/>
    </row>
    <row r="1042" spans="1:11">
      <c r="A1042" s="8">
        <v>1022</v>
      </c>
      <c r="B1042" s="10" t="s">
        <v>21</v>
      </c>
      <c r="C1042" s="6">
        <v>0</v>
      </c>
      <c r="D1042" s="6">
        <v>0</v>
      </c>
      <c r="E1042" s="6">
        <v>0</v>
      </c>
      <c r="F1042" s="6">
        <v>0</v>
      </c>
      <c r="G1042" s="6">
        <v>0</v>
      </c>
      <c r="H1042" s="6">
        <v>0</v>
      </c>
      <c r="I1042" s="6">
        <v>0</v>
      </c>
      <c r="J1042" s="6">
        <v>0</v>
      </c>
      <c r="K1042" s="10"/>
    </row>
    <row r="1043" spans="1:11" ht="25.5">
      <c r="A1043" s="8">
        <v>1023</v>
      </c>
      <c r="B1043" s="13" t="s">
        <v>333</v>
      </c>
      <c r="C1043" s="6">
        <f>D1043+E1043+F1043+G1043+H1043+I1043+J1043</f>
        <v>362</v>
      </c>
      <c r="D1043" s="6">
        <f>D1044+D1045+D1046+D1047</f>
        <v>362</v>
      </c>
      <c r="E1043" s="6">
        <v>0</v>
      </c>
      <c r="F1043" s="6">
        <v>0</v>
      </c>
      <c r="G1043" s="6">
        <v>0</v>
      </c>
      <c r="H1043" s="6">
        <v>0</v>
      </c>
      <c r="I1043" s="6">
        <v>0</v>
      </c>
      <c r="J1043" s="6">
        <v>0</v>
      </c>
      <c r="K1043" s="10"/>
    </row>
    <row r="1044" spans="1:11">
      <c r="A1044" s="8">
        <v>1024</v>
      </c>
      <c r="B1044" s="10" t="s">
        <v>2</v>
      </c>
      <c r="C1044" s="6">
        <v>0</v>
      </c>
      <c r="D1044" s="6">
        <v>0</v>
      </c>
      <c r="E1044" s="6">
        <v>0</v>
      </c>
      <c r="F1044" s="6">
        <v>0</v>
      </c>
      <c r="G1044" s="6">
        <v>0</v>
      </c>
      <c r="H1044" s="6">
        <v>0</v>
      </c>
      <c r="I1044" s="6">
        <v>0</v>
      </c>
      <c r="J1044" s="6">
        <v>0</v>
      </c>
      <c r="K1044" s="10"/>
    </row>
    <row r="1045" spans="1:11">
      <c r="A1045" s="8">
        <v>1025</v>
      </c>
      <c r="B1045" s="10" t="s">
        <v>329</v>
      </c>
      <c r="C1045" s="6">
        <v>0</v>
      </c>
      <c r="D1045" s="6">
        <v>342</v>
      </c>
      <c r="E1045" s="6">
        <v>0</v>
      </c>
      <c r="F1045" s="6">
        <v>0</v>
      </c>
      <c r="G1045" s="6">
        <v>0</v>
      </c>
      <c r="H1045" s="6">
        <v>0</v>
      </c>
      <c r="I1045" s="6">
        <v>0</v>
      </c>
      <c r="J1045" s="6">
        <v>0</v>
      </c>
      <c r="K1045" s="10"/>
    </row>
    <row r="1046" spans="1:11">
      <c r="A1046" s="8">
        <v>1026</v>
      </c>
      <c r="B1046" s="10" t="s">
        <v>50</v>
      </c>
      <c r="C1046" s="6">
        <f>D1046+E1046+F1046+G1046+H1046+I1046+J1046</f>
        <v>20</v>
      </c>
      <c r="D1046" s="6">
        <f>20</f>
        <v>20</v>
      </c>
      <c r="E1046" s="6">
        <v>0</v>
      </c>
      <c r="F1046" s="6">
        <v>0</v>
      </c>
      <c r="G1046" s="6">
        <v>0</v>
      </c>
      <c r="H1046" s="6">
        <v>0</v>
      </c>
      <c r="I1046" s="6">
        <v>0</v>
      </c>
      <c r="J1046" s="6">
        <v>0</v>
      </c>
      <c r="K1046" s="10"/>
    </row>
    <row r="1047" spans="1:11">
      <c r="A1047" s="8">
        <v>1027</v>
      </c>
      <c r="B1047" s="10" t="s">
        <v>21</v>
      </c>
      <c r="C1047" s="6">
        <f t="shared" si="1078"/>
        <v>0</v>
      </c>
      <c r="D1047" s="6">
        <f t="shared" si="1079"/>
        <v>0</v>
      </c>
      <c r="E1047" s="6">
        <f t="shared" si="1080"/>
        <v>0</v>
      </c>
      <c r="F1047" s="6">
        <f t="shared" si="1127"/>
        <v>0</v>
      </c>
      <c r="G1047" s="6">
        <f t="shared" si="1128"/>
        <v>0</v>
      </c>
      <c r="H1047" s="6">
        <f t="shared" si="1129"/>
        <v>0</v>
      </c>
      <c r="I1047" s="6">
        <f t="shared" si="1130"/>
        <v>0</v>
      </c>
      <c r="J1047" s="6">
        <f t="shared" si="1131"/>
        <v>0</v>
      </c>
      <c r="K1047" s="10"/>
    </row>
    <row r="1048" spans="1:11" ht="67.5" customHeight="1">
      <c r="A1048" s="8">
        <v>1028</v>
      </c>
      <c r="B1048" s="12" t="s">
        <v>326</v>
      </c>
      <c r="C1048" s="5">
        <f t="shared" si="1078"/>
        <v>2325.5</v>
      </c>
      <c r="D1048" s="5">
        <f>D1050+D1051+D1052</f>
        <v>322</v>
      </c>
      <c r="E1048" s="5">
        <f>E1050+E1051+E1052</f>
        <v>322</v>
      </c>
      <c r="F1048" s="5">
        <f t="shared" ref="F1048:J1048" si="1132">F1050+F1051+F1052</f>
        <v>319.5</v>
      </c>
      <c r="G1048" s="5">
        <f t="shared" si="1132"/>
        <v>340.5</v>
      </c>
      <c r="H1048" s="5">
        <f t="shared" si="1132"/>
        <v>340.5</v>
      </c>
      <c r="I1048" s="5">
        <f t="shared" si="1132"/>
        <v>340.5</v>
      </c>
      <c r="J1048" s="5">
        <f t="shared" si="1132"/>
        <v>340.5</v>
      </c>
      <c r="K1048" s="10">
        <v>92</v>
      </c>
    </row>
    <row r="1049" spans="1:11">
      <c r="A1049" s="8">
        <v>1029</v>
      </c>
      <c r="B1049" s="12" t="s">
        <v>2</v>
      </c>
      <c r="C1049" s="6">
        <f t="shared" si="1078"/>
        <v>0</v>
      </c>
      <c r="D1049" s="6">
        <f t="shared" ref="D1049" si="1133">E1049+F1049+G1049+H1049+I1049+J1049+K1049</f>
        <v>0</v>
      </c>
      <c r="E1049" s="6">
        <f t="shared" ref="E1049" si="1134">F1049+G1049+H1049+I1049+J1049+K1049+L1049</f>
        <v>0</v>
      </c>
      <c r="F1049" s="6">
        <f t="shared" ref="F1049" si="1135">G1049+H1049+I1049+J1049+K1049+L1049+M1049</f>
        <v>0</v>
      </c>
      <c r="G1049" s="6">
        <f t="shared" ref="G1049" si="1136">H1049+I1049+J1049+K1049+L1049+M1049+N1049</f>
        <v>0</v>
      </c>
      <c r="H1049" s="6">
        <f t="shared" ref="H1049" si="1137">I1049+J1049+K1049+L1049+M1049+N1049+O1049</f>
        <v>0</v>
      </c>
      <c r="I1049" s="6">
        <f t="shared" ref="I1049" si="1138">J1049+K1049+L1049+M1049+N1049+O1049+P1049</f>
        <v>0</v>
      </c>
      <c r="J1049" s="6">
        <f t="shared" ref="J1049" si="1139">K1049+L1049+M1049+N1049+O1049+P1049+Q1049</f>
        <v>0</v>
      </c>
      <c r="K1049" s="10"/>
    </row>
    <row r="1050" spans="1:11">
      <c r="A1050" s="8">
        <v>1030</v>
      </c>
      <c r="B1050" s="10" t="s">
        <v>49</v>
      </c>
      <c r="C1050" s="6">
        <f t="shared" si="1078"/>
        <v>2325.5</v>
      </c>
      <c r="D1050" s="6">
        <v>322</v>
      </c>
      <c r="E1050" s="6">
        <v>322</v>
      </c>
      <c r="F1050" s="6">
        <v>319.5</v>
      </c>
      <c r="G1050" s="6">
        <v>340.5</v>
      </c>
      <c r="H1050" s="6">
        <v>340.5</v>
      </c>
      <c r="I1050" s="6">
        <v>340.5</v>
      </c>
      <c r="J1050" s="6">
        <v>340.5</v>
      </c>
      <c r="K1050" s="10"/>
    </row>
    <row r="1051" spans="1:11">
      <c r="A1051" s="8">
        <v>1031</v>
      </c>
      <c r="B1051" s="10" t="s">
        <v>50</v>
      </c>
      <c r="C1051" s="6">
        <f t="shared" si="1078"/>
        <v>0</v>
      </c>
      <c r="D1051" s="6">
        <f t="shared" si="1079"/>
        <v>0</v>
      </c>
      <c r="E1051" s="6">
        <f t="shared" si="1080"/>
        <v>0</v>
      </c>
      <c r="F1051" s="6">
        <f t="shared" ref="F1051:F1052" si="1140">G1051+H1051+I1051+J1051+K1051+L1051+M1051</f>
        <v>0</v>
      </c>
      <c r="G1051" s="6">
        <f t="shared" ref="G1051:G1052" si="1141">H1051+I1051+J1051+K1051+L1051+M1051+N1051</f>
        <v>0</v>
      </c>
      <c r="H1051" s="6">
        <f t="shared" ref="H1051:H1052" si="1142">I1051+J1051+K1051+L1051+M1051+N1051+O1051</f>
        <v>0</v>
      </c>
      <c r="I1051" s="6">
        <f t="shared" ref="I1051:I1052" si="1143">J1051+K1051+L1051+M1051+N1051+O1051+P1051</f>
        <v>0</v>
      </c>
      <c r="J1051" s="6">
        <f t="shared" ref="J1051:J1052" si="1144">K1051+L1051+M1051+N1051+O1051+P1051+Q1051</f>
        <v>0</v>
      </c>
      <c r="K1051" s="10"/>
    </row>
    <row r="1052" spans="1:11">
      <c r="A1052" s="8">
        <v>1032</v>
      </c>
      <c r="B1052" s="10" t="s">
        <v>21</v>
      </c>
      <c r="C1052" s="6">
        <f t="shared" si="1078"/>
        <v>0</v>
      </c>
      <c r="D1052" s="6">
        <f t="shared" si="1079"/>
        <v>0</v>
      </c>
      <c r="E1052" s="6">
        <f t="shared" si="1080"/>
        <v>0</v>
      </c>
      <c r="F1052" s="6">
        <f t="shared" si="1140"/>
        <v>0</v>
      </c>
      <c r="G1052" s="6">
        <f t="shared" si="1141"/>
        <v>0</v>
      </c>
      <c r="H1052" s="6">
        <f t="shared" si="1142"/>
        <v>0</v>
      </c>
      <c r="I1052" s="6">
        <f t="shared" si="1143"/>
        <v>0</v>
      </c>
      <c r="J1052" s="6">
        <f t="shared" si="1144"/>
        <v>0</v>
      </c>
      <c r="K1052" s="10"/>
    </row>
  </sheetData>
  <mergeCells count="15">
    <mergeCell ref="H1:K1"/>
    <mergeCell ref="B423:K423"/>
    <mergeCell ref="B349:K349"/>
    <mergeCell ref="B921:K921"/>
    <mergeCell ref="B879:K879"/>
    <mergeCell ref="B749:K749"/>
    <mergeCell ref="B574:K574"/>
    <mergeCell ref="B475:K475"/>
    <mergeCell ref="B21:K21"/>
    <mergeCell ref="B267:K267"/>
    <mergeCell ref="A2:K2"/>
    <mergeCell ref="A3:A4"/>
    <mergeCell ref="C3:J3"/>
    <mergeCell ref="B3:B5"/>
    <mergeCell ref="B1:D1"/>
  </mergeCells>
  <pageMargins left="0.70866141732283472" right="0.19685039370078741" top="0.23622047244094491" bottom="0.39370078740157483" header="0.31496062992125984" footer="0.31496062992125984"/>
  <pageSetup paperSize="9" scale="81" fitToHeight="100" orientation="landscape" r:id="rId1"/>
  <rowBreaks count="4" manualBreakCount="4">
    <brk id="33" max="10" man="1"/>
    <brk id="70" max="10" man="1"/>
    <brk id="269" max="10" man="1"/>
    <brk id="34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topLeftCell="A72" workbookViewId="0">
      <selection activeCell="L78" sqref="L78"/>
    </sheetView>
  </sheetViews>
  <sheetFormatPr defaultRowHeight="15"/>
  <cols>
    <col min="2" max="2" width="25.85546875" customWidth="1"/>
    <col min="3" max="3" width="11" customWidth="1"/>
    <col min="11" max="11" width="36.28515625" customWidth="1"/>
  </cols>
  <sheetData>
    <row r="1" spans="1:11" ht="15.75" customHeight="1">
      <c r="A1" s="81" t="s">
        <v>169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5.7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5.7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5.7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ht="15.7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ht="1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30" customHeight="1">
      <c r="A7" s="83" t="s">
        <v>170</v>
      </c>
      <c r="B7" s="84"/>
      <c r="C7" s="84"/>
      <c r="D7" s="84"/>
      <c r="E7" s="84"/>
      <c r="F7" s="84"/>
      <c r="G7" s="84"/>
      <c r="H7" s="84"/>
      <c r="I7" s="84"/>
      <c r="J7" s="84"/>
      <c r="K7" s="84"/>
    </row>
    <row r="8" spans="1:11" ht="15.75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45.75" customHeight="1" thickBo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1" ht="38.25" customHeight="1">
      <c r="A10" s="86"/>
      <c r="B10" s="86" t="s">
        <v>171</v>
      </c>
      <c r="C10" s="86" t="s">
        <v>172</v>
      </c>
      <c r="D10" s="89" t="s">
        <v>173</v>
      </c>
      <c r="E10" s="90"/>
      <c r="F10" s="90"/>
      <c r="G10" s="90"/>
      <c r="H10" s="90"/>
      <c r="I10" s="90"/>
      <c r="J10" s="91"/>
      <c r="K10" s="86" t="s">
        <v>174</v>
      </c>
    </row>
    <row r="11" spans="1:11" ht="15" customHeight="1">
      <c r="A11" s="87"/>
      <c r="B11" s="87"/>
      <c r="C11" s="87"/>
      <c r="D11" s="92"/>
      <c r="E11" s="93"/>
      <c r="F11" s="93"/>
      <c r="G11" s="93"/>
      <c r="H11" s="93"/>
      <c r="I11" s="93"/>
      <c r="J11" s="94"/>
      <c r="K11" s="87"/>
    </row>
    <row r="12" spans="1:11" ht="15.75" thickBot="1">
      <c r="A12" s="87"/>
      <c r="B12" s="87"/>
      <c r="C12" s="87"/>
      <c r="D12" s="95"/>
      <c r="E12" s="96"/>
      <c r="F12" s="96"/>
      <c r="G12" s="96"/>
      <c r="H12" s="96"/>
      <c r="I12" s="96"/>
      <c r="J12" s="97"/>
      <c r="K12" s="87"/>
    </row>
    <row r="13" spans="1:11">
      <c r="A13" s="87"/>
      <c r="B13" s="87"/>
      <c r="C13" s="87"/>
      <c r="D13" s="86" t="s">
        <v>73</v>
      </c>
      <c r="E13" s="86" t="s">
        <v>67</v>
      </c>
      <c r="F13" s="86" t="s">
        <v>68</v>
      </c>
      <c r="G13" s="86" t="s">
        <v>69</v>
      </c>
      <c r="H13" s="86" t="s">
        <v>70</v>
      </c>
      <c r="I13" s="86" t="s">
        <v>71</v>
      </c>
      <c r="J13" s="86" t="s">
        <v>72</v>
      </c>
      <c r="K13" s="87"/>
    </row>
    <row r="14" spans="1:11" ht="15.75" thickBo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1:11" ht="15.75" thickBot="1">
      <c r="A15" s="32">
        <v>1</v>
      </c>
      <c r="B15" s="33">
        <v>2</v>
      </c>
      <c r="C15" s="33">
        <v>3</v>
      </c>
      <c r="D15" s="33">
        <v>4</v>
      </c>
      <c r="E15" s="33">
        <v>5</v>
      </c>
      <c r="F15" s="33">
        <v>6</v>
      </c>
      <c r="G15" s="33">
        <v>7</v>
      </c>
      <c r="H15" s="33">
        <v>8</v>
      </c>
      <c r="I15" s="33">
        <v>9</v>
      </c>
      <c r="J15" s="33">
        <v>10</v>
      </c>
      <c r="K15" s="33">
        <v>11</v>
      </c>
    </row>
    <row r="16" spans="1:11" ht="25.5" customHeight="1" thickBot="1">
      <c r="A16" s="32">
        <v>2</v>
      </c>
      <c r="B16" s="109" t="s">
        <v>90</v>
      </c>
      <c r="C16" s="110"/>
      <c r="D16" s="110"/>
      <c r="E16" s="110"/>
      <c r="F16" s="110"/>
      <c r="G16" s="110"/>
      <c r="H16" s="110"/>
      <c r="I16" s="110"/>
      <c r="J16" s="110"/>
      <c r="K16" s="111"/>
    </row>
    <row r="17" spans="1:11" ht="38.25" customHeight="1" thickBot="1">
      <c r="A17" s="32">
        <v>3</v>
      </c>
      <c r="B17" s="33" t="s">
        <v>91</v>
      </c>
      <c r="C17" s="106" t="s">
        <v>92</v>
      </c>
      <c r="D17" s="107"/>
      <c r="E17" s="107"/>
      <c r="F17" s="107"/>
      <c r="G17" s="107"/>
      <c r="H17" s="107"/>
      <c r="I17" s="107"/>
      <c r="J17" s="107"/>
      <c r="K17" s="108"/>
    </row>
    <row r="18" spans="1:11" ht="15.75" thickBot="1">
      <c r="A18" s="32">
        <v>4</v>
      </c>
      <c r="B18" s="33" t="s">
        <v>93</v>
      </c>
      <c r="C18" s="106" t="s">
        <v>94</v>
      </c>
      <c r="D18" s="107"/>
      <c r="E18" s="107"/>
      <c r="F18" s="107"/>
      <c r="G18" s="107"/>
      <c r="H18" s="107"/>
      <c r="I18" s="107"/>
      <c r="J18" s="107"/>
      <c r="K18" s="108"/>
    </row>
    <row r="19" spans="1:11" ht="50.25" customHeight="1" thickBot="1">
      <c r="A19" s="32">
        <v>5</v>
      </c>
      <c r="B19" s="34" t="s">
        <v>95</v>
      </c>
      <c r="C19" s="34" t="s">
        <v>96</v>
      </c>
      <c r="D19" s="34">
        <v>59.3</v>
      </c>
      <c r="E19" s="34">
        <v>54</v>
      </c>
      <c r="F19" s="34">
        <v>50</v>
      </c>
      <c r="G19" s="34">
        <v>46</v>
      </c>
      <c r="H19" s="34">
        <v>42</v>
      </c>
      <c r="I19" s="34">
        <v>38</v>
      </c>
      <c r="J19" s="34">
        <v>34</v>
      </c>
      <c r="K19" s="31" t="s">
        <v>97</v>
      </c>
    </row>
    <row r="20" spans="1:11" ht="25.5" customHeight="1" thickBot="1">
      <c r="A20" s="32">
        <v>6</v>
      </c>
      <c r="B20" s="35" t="s">
        <v>98</v>
      </c>
      <c r="C20" s="36" t="s">
        <v>96</v>
      </c>
      <c r="D20" s="36">
        <v>53</v>
      </c>
      <c r="E20" s="36">
        <v>49</v>
      </c>
      <c r="F20" s="36">
        <v>45</v>
      </c>
      <c r="G20" s="36">
        <v>41</v>
      </c>
      <c r="H20" s="36">
        <v>37</v>
      </c>
      <c r="I20" s="36">
        <v>33</v>
      </c>
      <c r="J20" s="36">
        <v>29</v>
      </c>
      <c r="K20" s="36" t="s">
        <v>99</v>
      </c>
    </row>
    <row r="21" spans="1:11" ht="32.25" customHeight="1" thickBot="1">
      <c r="A21" s="32">
        <v>7</v>
      </c>
      <c r="B21" s="33" t="s">
        <v>100</v>
      </c>
      <c r="C21" s="33" t="s">
        <v>96</v>
      </c>
      <c r="D21" s="33">
        <v>78</v>
      </c>
      <c r="E21" s="33">
        <v>72</v>
      </c>
      <c r="F21" s="33">
        <v>66</v>
      </c>
      <c r="G21" s="33">
        <v>60</v>
      </c>
      <c r="H21" s="33">
        <v>54</v>
      </c>
      <c r="I21" s="33">
        <v>48</v>
      </c>
      <c r="J21" s="33">
        <v>42</v>
      </c>
      <c r="K21" s="33" t="s">
        <v>99</v>
      </c>
    </row>
    <row r="22" spans="1:11" ht="15.75" thickBot="1">
      <c r="A22" s="32">
        <v>8</v>
      </c>
      <c r="B22" s="33" t="s">
        <v>101</v>
      </c>
      <c r="C22" s="106" t="s">
        <v>102</v>
      </c>
      <c r="D22" s="107"/>
      <c r="E22" s="107"/>
      <c r="F22" s="107"/>
      <c r="G22" s="107"/>
      <c r="H22" s="107"/>
      <c r="I22" s="107"/>
      <c r="J22" s="107"/>
      <c r="K22" s="108"/>
    </row>
    <row r="23" spans="1:11" ht="125.25" customHeight="1" thickBot="1">
      <c r="A23" s="32">
        <v>9</v>
      </c>
      <c r="B23" s="19" t="s">
        <v>103</v>
      </c>
      <c r="C23" s="19" t="s">
        <v>96</v>
      </c>
      <c r="D23" s="19">
        <v>2</v>
      </c>
      <c r="E23" s="19">
        <v>1.5</v>
      </c>
      <c r="F23" s="19">
        <v>0.5</v>
      </c>
      <c r="G23" s="19">
        <v>0.5</v>
      </c>
      <c r="H23" s="19">
        <v>0.5</v>
      </c>
      <c r="I23" s="19">
        <v>0.5</v>
      </c>
      <c r="J23" s="19">
        <v>0.5</v>
      </c>
      <c r="K23" s="19"/>
    </row>
    <row r="24" spans="1:11" ht="25.5" customHeight="1" thickBot="1">
      <c r="A24" s="32">
        <v>10</v>
      </c>
      <c r="B24" s="103" t="s">
        <v>104</v>
      </c>
      <c r="C24" s="104"/>
      <c r="D24" s="104"/>
      <c r="E24" s="104"/>
      <c r="F24" s="104"/>
      <c r="G24" s="104"/>
      <c r="H24" s="104"/>
      <c r="I24" s="104"/>
      <c r="J24" s="104"/>
      <c r="K24" s="105"/>
    </row>
    <row r="25" spans="1:11" ht="63.75" customHeight="1" thickBot="1">
      <c r="A25" s="32">
        <v>11</v>
      </c>
      <c r="B25" s="19" t="s">
        <v>105</v>
      </c>
      <c r="C25" s="101" t="s">
        <v>106</v>
      </c>
      <c r="D25" s="102"/>
      <c r="E25" s="102"/>
      <c r="F25" s="102"/>
      <c r="G25" s="102"/>
      <c r="H25" s="102"/>
      <c r="I25" s="102"/>
      <c r="J25" s="102"/>
      <c r="K25" s="100"/>
    </row>
    <row r="26" spans="1:11" ht="15.75" thickBot="1">
      <c r="A26" s="32">
        <v>12</v>
      </c>
      <c r="B26" s="19" t="s">
        <v>107</v>
      </c>
      <c r="C26" s="101" t="s">
        <v>108</v>
      </c>
      <c r="D26" s="102"/>
      <c r="E26" s="102"/>
      <c r="F26" s="102"/>
      <c r="G26" s="102"/>
      <c r="H26" s="102"/>
      <c r="I26" s="102"/>
      <c r="J26" s="102"/>
      <c r="K26" s="100"/>
    </row>
    <row r="27" spans="1:11" ht="53.25" customHeight="1" thickBot="1">
      <c r="A27" s="32">
        <v>13</v>
      </c>
      <c r="B27" s="22" t="s">
        <v>176</v>
      </c>
      <c r="C27" s="17" t="s">
        <v>109</v>
      </c>
      <c r="D27" s="17">
        <v>35</v>
      </c>
      <c r="E27" s="17">
        <v>35</v>
      </c>
      <c r="F27" s="17">
        <v>40</v>
      </c>
      <c r="G27" s="17">
        <v>45</v>
      </c>
      <c r="H27" s="17">
        <v>50</v>
      </c>
      <c r="I27" s="17">
        <v>55</v>
      </c>
      <c r="J27" s="17">
        <v>60</v>
      </c>
      <c r="K27" s="17"/>
    </row>
    <row r="28" spans="1:11" ht="85.5" customHeight="1" thickBot="1">
      <c r="A28" s="32">
        <v>14</v>
      </c>
      <c r="B28" s="31" t="s">
        <v>175</v>
      </c>
      <c r="C28" s="27" t="s">
        <v>110</v>
      </c>
      <c r="D28" s="27">
        <v>35</v>
      </c>
      <c r="E28" s="27">
        <v>35</v>
      </c>
      <c r="F28" s="27">
        <v>40</v>
      </c>
      <c r="G28" s="27">
        <v>45</v>
      </c>
      <c r="H28" s="27">
        <v>50</v>
      </c>
      <c r="I28" s="27">
        <v>55</v>
      </c>
      <c r="J28" s="27">
        <v>60</v>
      </c>
      <c r="K28" s="27"/>
    </row>
    <row r="29" spans="1:11" ht="166.5" thickBot="1">
      <c r="A29" s="32">
        <v>15</v>
      </c>
      <c r="B29" s="19" t="s">
        <v>111</v>
      </c>
      <c r="C29" s="19" t="s">
        <v>96</v>
      </c>
      <c r="D29" s="19">
        <v>20.8</v>
      </c>
      <c r="E29" s="19">
        <v>30</v>
      </c>
      <c r="F29" s="19">
        <v>32</v>
      </c>
      <c r="G29" s="19">
        <v>37</v>
      </c>
      <c r="H29" s="19">
        <v>40</v>
      </c>
      <c r="I29" s="19">
        <v>43</v>
      </c>
      <c r="J29" s="19">
        <v>49</v>
      </c>
      <c r="K29" s="19" t="s">
        <v>112</v>
      </c>
    </row>
    <row r="30" spans="1:11" ht="25.5" customHeight="1" thickBot="1">
      <c r="A30" s="32">
        <v>16</v>
      </c>
      <c r="B30" s="103" t="s">
        <v>113</v>
      </c>
      <c r="C30" s="104"/>
      <c r="D30" s="104"/>
      <c r="E30" s="104"/>
      <c r="F30" s="104"/>
      <c r="G30" s="104"/>
      <c r="H30" s="104"/>
      <c r="I30" s="104"/>
      <c r="J30" s="104"/>
      <c r="K30" s="105"/>
    </row>
    <row r="31" spans="1:11" ht="25.5" customHeight="1" thickBot="1">
      <c r="A31" s="32">
        <v>17</v>
      </c>
      <c r="B31" s="19" t="s">
        <v>105</v>
      </c>
      <c r="C31" s="101" t="s">
        <v>114</v>
      </c>
      <c r="D31" s="102"/>
      <c r="E31" s="102"/>
      <c r="F31" s="102"/>
      <c r="G31" s="102"/>
      <c r="H31" s="102"/>
      <c r="I31" s="102"/>
      <c r="J31" s="102"/>
      <c r="K31" s="100"/>
    </row>
    <row r="32" spans="1:11" ht="25.5" customHeight="1" thickBot="1">
      <c r="A32" s="32">
        <v>18</v>
      </c>
      <c r="B32" s="19" t="s">
        <v>93</v>
      </c>
      <c r="C32" s="101" t="s">
        <v>115</v>
      </c>
      <c r="D32" s="102"/>
      <c r="E32" s="102"/>
      <c r="F32" s="102"/>
      <c r="G32" s="102"/>
      <c r="H32" s="102"/>
      <c r="I32" s="102"/>
      <c r="J32" s="102"/>
      <c r="K32" s="100"/>
    </row>
    <row r="33" spans="1:11" ht="124.5" customHeight="1" thickBot="1">
      <c r="A33" s="32">
        <v>19</v>
      </c>
      <c r="B33" s="17" t="s">
        <v>116</v>
      </c>
      <c r="C33" s="22" t="s">
        <v>96</v>
      </c>
      <c r="D33" s="22">
        <v>0.45</v>
      </c>
      <c r="E33" s="22">
        <v>0.45</v>
      </c>
      <c r="F33" s="22">
        <v>0.9</v>
      </c>
      <c r="G33" s="22">
        <v>1.1299999999999999</v>
      </c>
      <c r="H33" s="22">
        <v>1.8</v>
      </c>
      <c r="I33" s="22">
        <v>2</v>
      </c>
      <c r="J33" s="22">
        <v>2.2999999999999998</v>
      </c>
      <c r="K33" s="17"/>
    </row>
    <row r="34" spans="1:11" ht="15.75" thickBot="1">
      <c r="A34" s="32">
        <v>20</v>
      </c>
      <c r="B34" s="78" t="s">
        <v>117</v>
      </c>
      <c r="C34" s="79"/>
      <c r="D34" s="79"/>
      <c r="E34" s="79"/>
      <c r="F34" s="79"/>
      <c r="G34" s="79"/>
      <c r="H34" s="79"/>
      <c r="I34" s="79"/>
      <c r="J34" s="79"/>
      <c r="K34" s="80"/>
    </row>
    <row r="35" spans="1:11" ht="51" customHeight="1" thickBot="1">
      <c r="A35" s="32">
        <v>21</v>
      </c>
      <c r="B35" s="21" t="s">
        <v>118</v>
      </c>
      <c r="C35" s="103" t="s">
        <v>119</v>
      </c>
      <c r="D35" s="104"/>
      <c r="E35" s="104"/>
      <c r="F35" s="104"/>
      <c r="G35" s="104"/>
      <c r="H35" s="104"/>
      <c r="I35" s="104"/>
      <c r="J35" s="104"/>
      <c r="K35" s="105"/>
    </row>
    <row r="36" spans="1:11" ht="38.25" customHeight="1" thickBot="1">
      <c r="A36" s="32">
        <v>22</v>
      </c>
      <c r="B36" s="19" t="s">
        <v>93</v>
      </c>
      <c r="C36" s="78" t="s">
        <v>120</v>
      </c>
      <c r="D36" s="79"/>
      <c r="E36" s="79"/>
      <c r="F36" s="79"/>
      <c r="G36" s="79"/>
      <c r="H36" s="79"/>
      <c r="I36" s="79"/>
      <c r="J36" s="79"/>
      <c r="K36" s="80"/>
    </row>
    <row r="37" spans="1:11" ht="51" customHeight="1" thickBot="1">
      <c r="A37" s="32">
        <v>23</v>
      </c>
      <c r="B37" s="1" t="s">
        <v>177</v>
      </c>
      <c r="C37" s="17" t="s">
        <v>121</v>
      </c>
      <c r="D37" s="17">
        <v>30821.5</v>
      </c>
      <c r="E37" s="17">
        <v>34013.5</v>
      </c>
      <c r="F37" s="17">
        <v>36865.300000000003</v>
      </c>
      <c r="G37" s="17">
        <v>41087.300000000003</v>
      </c>
      <c r="H37" s="17">
        <v>44465.8</v>
      </c>
      <c r="I37" s="17">
        <v>47023.5</v>
      </c>
      <c r="J37" s="17">
        <v>49402.400000000001</v>
      </c>
      <c r="K37" s="17"/>
    </row>
    <row r="38" spans="1:11" ht="39.75" customHeight="1" thickBot="1">
      <c r="A38" s="32">
        <v>24</v>
      </c>
      <c r="B38" s="28" t="s">
        <v>184</v>
      </c>
      <c r="C38" s="18" t="s">
        <v>122</v>
      </c>
      <c r="D38" s="17">
        <v>47773.3</v>
      </c>
      <c r="E38" s="17">
        <v>52721</v>
      </c>
      <c r="F38" s="17">
        <v>57141.2</v>
      </c>
      <c r="G38" s="17">
        <v>63685.3</v>
      </c>
      <c r="H38" s="17">
        <v>68922</v>
      </c>
      <c r="I38" s="17">
        <v>72886.399999999994</v>
      </c>
      <c r="J38" s="17">
        <v>76573.8</v>
      </c>
      <c r="K38" s="17"/>
    </row>
    <row r="39" spans="1:11" ht="38.25" customHeight="1" thickBot="1">
      <c r="A39" s="32">
        <v>25</v>
      </c>
      <c r="B39" s="1" t="s">
        <v>178</v>
      </c>
      <c r="C39" s="17" t="s">
        <v>123</v>
      </c>
      <c r="D39" s="17">
        <v>10.013</v>
      </c>
      <c r="E39" s="17">
        <v>11.05</v>
      </c>
      <c r="F39" s="17">
        <v>11.977</v>
      </c>
      <c r="G39" s="17">
        <v>13.348000000000001</v>
      </c>
      <c r="H39" s="17">
        <v>14.446</v>
      </c>
      <c r="I39" s="17">
        <v>15.276999999999999</v>
      </c>
      <c r="J39" s="17">
        <v>16.05</v>
      </c>
      <c r="K39" s="17"/>
    </row>
    <row r="40" spans="1:11" ht="48.75" customHeight="1" thickBot="1">
      <c r="A40" s="32">
        <v>26</v>
      </c>
      <c r="B40" s="1" t="s">
        <v>179</v>
      </c>
      <c r="C40" s="17" t="s">
        <v>122</v>
      </c>
      <c r="D40" s="17">
        <v>12620.5</v>
      </c>
      <c r="E40" s="17">
        <v>13927.5</v>
      </c>
      <c r="F40" s="17">
        <v>15095.2</v>
      </c>
      <c r="G40" s="17">
        <v>16824</v>
      </c>
      <c r="H40" s="17">
        <v>18207.400000000001</v>
      </c>
      <c r="I40" s="17">
        <v>19254.7</v>
      </c>
      <c r="J40" s="17">
        <v>20228.8</v>
      </c>
      <c r="K40" s="17"/>
    </row>
    <row r="41" spans="1:11" ht="51.75" customHeight="1" thickBot="1">
      <c r="A41" s="32">
        <v>27</v>
      </c>
      <c r="B41" s="1" t="s">
        <v>180</v>
      </c>
      <c r="C41" s="17" t="s">
        <v>124</v>
      </c>
      <c r="D41" s="17">
        <v>60.633000000000003</v>
      </c>
      <c r="E41" s="17">
        <v>66.912999999999997</v>
      </c>
      <c r="F41" s="17">
        <v>72.522999999999996</v>
      </c>
      <c r="G41" s="17">
        <v>80.828000000000003</v>
      </c>
      <c r="H41" s="17">
        <v>87.474999999999994</v>
      </c>
      <c r="I41" s="17">
        <v>92.506</v>
      </c>
      <c r="J41" s="17">
        <v>97.186000000000007</v>
      </c>
      <c r="K41" s="17"/>
    </row>
    <row r="42" spans="1:11" ht="48.75" customHeight="1" thickBot="1">
      <c r="A42" s="32">
        <v>28</v>
      </c>
      <c r="B42" s="1" t="s">
        <v>181</v>
      </c>
      <c r="C42" s="17" t="s">
        <v>122</v>
      </c>
      <c r="D42" s="17">
        <v>1122.3</v>
      </c>
      <c r="E42" s="17">
        <v>1238.5999999999999</v>
      </c>
      <c r="F42" s="17">
        <v>1342.4</v>
      </c>
      <c r="G42" s="17">
        <v>1496.1</v>
      </c>
      <c r="H42" s="17">
        <v>1619.1</v>
      </c>
      <c r="I42" s="17">
        <v>1712.3</v>
      </c>
      <c r="J42" s="17">
        <v>1798.9</v>
      </c>
      <c r="K42" s="17"/>
    </row>
    <row r="43" spans="1:11" ht="38.25" customHeight="1" thickBot="1">
      <c r="A43" s="32">
        <v>29</v>
      </c>
      <c r="B43" s="29" t="s">
        <v>107</v>
      </c>
      <c r="C43" s="78" t="s">
        <v>125</v>
      </c>
      <c r="D43" s="79"/>
      <c r="E43" s="79"/>
      <c r="F43" s="79"/>
      <c r="G43" s="79"/>
      <c r="H43" s="79"/>
      <c r="I43" s="79"/>
      <c r="J43" s="79"/>
      <c r="K43" s="80"/>
    </row>
    <row r="44" spans="1:11" ht="79.5" customHeight="1" thickBot="1">
      <c r="A44" s="32">
        <v>30</v>
      </c>
      <c r="B44" s="19" t="s">
        <v>126</v>
      </c>
      <c r="C44" s="19" t="s">
        <v>127</v>
      </c>
      <c r="D44" s="19">
        <v>720</v>
      </c>
      <c r="E44" s="19">
        <v>720</v>
      </c>
      <c r="F44" s="19">
        <v>720</v>
      </c>
      <c r="G44" s="19">
        <v>720</v>
      </c>
      <c r="H44" s="19">
        <v>720</v>
      </c>
      <c r="I44" s="19">
        <v>720</v>
      </c>
      <c r="J44" s="19">
        <v>720</v>
      </c>
      <c r="K44" s="19" t="s">
        <v>128</v>
      </c>
    </row>
    <row r="45" spans="1:11" ht="67.5" customHeight="1" thickBot="1">
      <c r="A45" s="32">
        <v>31</v>
      </c>
      <c r="B45" s="19" t="s">
        <v>129</v>
      </c>
      <c r="C45" s="19" t="s">
        <v>130</v>
      </c>
      <c r="D45" s="19">
        <v>0.23</v>
      </c>
      <c r="E45" s="19">
        <v>0.23</v>
      </c>
      <c r="F45" s="19">
        <v>0.23</v>
      </c>
      <c r="G45" s="19">
        <v>0.23</v>
      </c>
      <c r="H45" s="19">
        <v>0.23</v>
      </c>
      <c r="I45" s="19">
        <v>0.23</v>
      </c>
      <c r="J45" s="19">
        <v>0.23</v>
      </c>
      <c r="K45" s="19" t="s">
        <v>128</v>
      </c>
    </row>
    <row r="46" spans="1:11" ht="72" customHeight="1" thickBot="1">
      <c r="A46" s="32">
        <v>32</v>
      </c>
      <c r="B46" s="19" t="s">
        <v>131</v>
      </c>
      <c r="C46" s="19" t="s">
        <v>132</v>
      </c>
      <c r="D46" s="19">
        <v>55.32</v>
      </c>
      <c r="E46" s="19">
        <v>55.32</v>
      </c>
      <c r="F46" s="19">
        <v>55.32</v>
      </c>
      <c r="G46" s="19">
        <v>55.32</v>
      </c>
      <c r="H46" s="19">
        <v>55.32</v>
      </c>
      <c r="I46" s="19">
        <v>55.32</v>
      </c>
      <c r="J46" s="19">
        <v>55.32</v>
      </c>
      <c r="K46" s="19" t="s">
        <v>128</v>
      </c>
    </row>
    <row r="47" spans="1:11" ht="82.5" customHeight="1" thickBot="1">
      <c r="A47" s="32">
        <v>33</v>
      </c>
      <c r="B47" s="19" t="s">
        <v>133</v>
      </c>
      <c r="C47" s="19" t="s">
        <v>127</v>
      </c>
      <c r="D47" s="19">
        <v>131.93</v>
      </c>
      <c r="E47" s="19">
        <v>136.13999999999999</v>
      </c>
      <c r="F47" s="19">
        <v>136.13999999999999</v>
      </c>
      <c r="G47" s="19">
        <v>136.13999999999999</v>
      </c>
      <c r="H47" s="19">
        <v>136.13999999999999</v>
      </c>
      <c r="I47" s="19">
        <v>136.13999999999999</v>
      </c>
      <c r="J47" s="19">
        <v>136.13999999999999</v>
      </c>
      <c r="K47" s="19" t="s">
        <v>128</v>
      </c>
    </row>
    <row r="48" spans="1:11" ht="68.25" customHeight="1" thickBot="1">
      <c r="A48" s="32">
        <v>34</v>
      </c>
      <c r="B48" s="19" t="s">
        <v>134</v>
      </c>
      <c r="C48" s="19" t="s">
        <v>130</v>
      </c>
      <c r="D48" s="19">
        <v>2.5000000000000001E-2</v>
      </c>
      <c r="E48" s="19">
        <v>2.5999999999999999E-2</v>
      </c>
      <c r="F48" s="19">
        <v>0.03</v>
      </c>
      <c r="G48" s="19">
        <v>0.03</v>
      </c>
      <c r="H48" s="19">
        <v>0.03</v>
      </c>
      <c r="I48" s="19">
        <v>0.03</v>
      </c>
      <c r="J48" s="19">
        <v>0.03</v>
      </c>
      <c r="K48" s="19" t="s">
        <v>128</v>
      </c>
    </row>
    <row r="49" spans="1:11" ht="69.75" customHeight="1" thickBot="1">
      <c r="A49" s="32">
        <v>35</v>
      </c>
      <c r="B49" s="19" t="s">
        <v>135</v>
      </c>
      <c r="C49" s="19" t="s">
        <v>132</v>
      </c>
      <c r="D49" s="19">
        <v>1.18</v>
      </c>
      <c r="E49" s="19">
        <v>1.28</v>
      </c>
      <c r="F49" s="19">
        <v>1.38</v>
      </c>
      <c r="G49" s="19">
        <v>1.38</v>
      </c>
      <c r="H49" s="19">
        <v>1.38</v>
      </c>
      <c r="I49" s="19">
        <v>1.38</v>
      </c>
      <c r="J49" s="19">
        <v>1.38</v>
      </c>
      <c r="K49" s="19" t="s">
        <v>128</v>
      </c>
    </row>
    <row r="50" spans="1:11" ht="25.5" customHeight="1" thickBot="1">
      <c r="A50" s="32">
        <v>36</v>
      </c>
      <c r="B50" s="78" t="s">
        <v>136</v>
      </c>
      <c r="C50" s="79"/>
      <c r="D50" s="79"/>
      <c r="E50" s="79"/>
      <c r="F50" s="79"/>
      <c r="G50" s="79"/>
      <c r="H50" s="79"/>
      <c r="I50" s="79"/>
      <c r="J50" s="79"/>
      <c r="K50" s="80"/>
    </row>
    <row r="51" spans="1:11" ht="25.5" customHeight="1" thickBot="1">
      <c r="A51" s="32">
        <v>37</v>
      </c>
      <c r="B51" s="19" t="s">
        <v>105</v>
      </c>
      <c r="C51" s="78" t="s">
        <v>137</v>
      </c>
      <c r="D51" s="79"/>
      <c r="E51" s="79"/>
      <c r="F51" s="79"/>
      <c r="G51" s="79"/>
      <c r="H51" s="79"/>
      <c r="I51" s="79"/>
      <c r="J51" s="79"/>
      <c r="K51" s="80"/>
    </row>
    <row r="52" spans="1:11" ht="15.75" thickBot="1">
      <c r="A52" s="32">
        <v>38</v>
      </c>
      <c r="B52" s="19" t="s">
        <v>93</v>
      </c>
      <c r="C52" s="78" t="s">
        <v>138</v>
      </c>
      <c r="D52" s="79"/>
      <c r="E52" s="79"/>
      <c r="F52" s="79"/>
      <c r="G52" s="79"/>
      <c r="H52" s="79"/>
      <c r="I52" s="79"/>
      <c r="J52" s="79"/>
      <c r="K52" s="80"/>
    </row>
    <row r="53" spans="1:11" ht="54" customHeight="1" thickBot="1">
      <c r="A53" s="32">
        <v>39</v>
      </c>
      <c r="B53" s="19" t="s">
        <v>139</v>
      </c>
      <c r="C53" s="19" t="s">
        <v>96</v>
      </c>
      <c r="D53" s="19">
        <v>53</v>
      </c>
      <c r="E53" s="19">
        <v>59</v>
      </c>
      <c r="F53" s="19">
        <v>65</v>
      </c>
      <c r="G53" s="19">
        <v>71</v>
      </c>
      <c r="H53" s="19">
        <v>78</v>
      </c>
      <c r="I53" s="19">
        <v>84</v>
      </c>
      <c r="J53" s="19">
        <v>90</v>
      </c>
      <c r="K53" s="20"/>
    </row>
    <row r="54" spans="1:11" ht="60.75" customHeight="1" thickBot="1">
      <c r="A54" s="32">
        <v>40</v>
      </c>
      <c r="B54" s="19" t="s">
        <v>140</v>
      </c>
      <c r="C54" s="19" t="s">
        <v>96</v>
      </c>
      <c r="D54" s="19">
        <v>50</v>
      </c>
      <c r="E54" s="19">
        <v>58</v>
      </c>
      <c r="F54" s="19">
        <v>60</v>
      </c>
      <c r="G54" s="19">
        <v>63</v>
      </c>
      <c r="H54" s="19">
        <v>65</v>
      </c>
      <c r="I54" s="19">
        <v>68</v>
      </c>
      <c r="J54" s="19">
        <v>70</v>
      </c>
      <c r="K54" s="20"/>
    </row>
    <row r="55" spans="1:11" ht="21" customHeight="1" thickBot="1">
      <c r="A55" s="32">
        <v>41</v>
      </c>
      <c r="B55" s="19" t="s">
        <v>107</v>
      </c>
      <c r="C55" s="101" t="s">
        <v>141</v>
      </c>
      <c r="D55" s="102"/>
      <c r="E55" s="102"/>
      <c r="F55" s="102"/>
      <c r="G55" s="102"/>
      <c r="H55" s="102"/>
      <c r="I55" s="102"/>
      <c r="J55" s="102"/>
      <c r="K55" s="100"/>
    </row>
    <row r="56" spans="1:11" ht="99.75" customHeight="1" thickBot="1">
      <c r="A56" s="32">
        <v>42</v>
      </c>
      <c r="B56" s="19" t="s">
        <v>142</v>
      </c>
      <c r="C56" s="19" t="s">
        <v>96</v>
      </c>
      <c r="D56" s="19">
        <v>3.9</v>
      </c>
      <c r="E56" s="19">
        <v>4.3</v>
      </c>
      <c r="F56" s="19">
        <v>4.5999999999999996</v>
      </c>
      <c r="G56" s="19">
        <v>4.9000000000000004</v>
      </c>
      <c r="H56" s="19">
        <v>5.2</v>
      </c>
      <c r="I56" s="19">
        <v>5.5</v>
      </c>
      <c r="J56" s="19">
        <v>6</v>
      </c>
      <c r="K56" s="19"/>
    </row>
    <row r="57" spans="1:11" ht="15.75" thickBot="1">
      <c r="A57" s="32">
        <v>43</v>
      </c>
      <c r="B57" s="78" t="s">
        <v>143</v>
      </c>
      <c r="C57" s="79"/>
      <c r="D57" s="79"/>
      <c r="E57" s="79"/>
      <c r="F57" s="79"/>
      <c r="G57" s="79"/>
      <c r="H57" s="79"/>
      <c r="I57" s="79"/>
      <c r="J57" s="79"/>
      <c r="K57" s="80"/>
    </row>
    <row r="58" spans="1:11" ht="25.5" customHeight="1" thickBot="1">
      <c r="A58" s="32">
        <v>44</v>
      </c>
      <c r="B58" s="19" t="s">
        <v>105</v>
      </c>
      <c r="C58" s="101" t="s">
        <v>144</v>
      </c>
      <c r="D58" s="102"/>
      <c r="E58" s="102"/>
      <c r="F58" s="102"/>
      <c r="G58" s="102"/>
      <c r="H58" s="102"/>
      <c r="I58" s="102"/>
      <c r="J58" s="102"/>
      <c r="K58" s="100"/>
    </row>
    <row r="59" spans="1:11" ht="25.5" customHeight="1" thickBot="1">
      <c r="A59" s="32">
        <v>45</v>
      </c>
      <c r="B59" s="19" t="s">
        <v>93</v>
      </c>
      <c r="C59" s="101" t="s">
        <v>145</v>
      </c>
      <c r="D59" s="102"/>
      <c r="E59" s="102"/>
      <c r="F59" s="102"/>
      <c r="G59" s="102"/>
      <c r="H59" s="102"/>
      <c r="I59" s="102"/>
      <c r="J59" s="102"/>
      <c r="K59" s="100"/>
    </row>
    <row r="60" spans="1:11" ht="59.25" customHeight="1" thickBot="1">
      <c r="A60" s="32">
        <v>46</v>
      </c>
      <c r="B60" s="30" t="s">
        <v>185</v>
      </c>
      <c r="C60" s="31" t="s">
        <v>146</v>
      </c>
      <c r="D60" s="31">
        <v>130.29300000000001</v>
      </c>
      <c r="E60" s="31">
        <v>130.29300000000001</v>
      </c>
      <c r="F60" s="31">
        <v>130.29300000000001</v>
      </c>
      <c r="G60" s="31">
        <v>130.29300000000001</v>
      </c>
      <c r="H60" s="31">
        <v>130.29300000000001</v>
      </c>
      <c r="I60" s="31">
        <v>130.29300000000001</v>
      </c>
      <c r="J60" s="31">
        <v>130.29300000000001</v>
      </c>
      <c r="K60" s="27"/>
    </row>
    <row r="61" spans="1:11" ht="128.25" thickBot="1">
      <c r="A61" s="32">
        <v>47</v>
      </c>
      <c r="B61" s="19" t="s">
        <v>147</v>
      </c>
      <c r="C61" s="19" t="s">
        <v>96</v>
      </c>
      <c r="D61" s="19">
        <v>53</v>
      </c>
      <c r="E61" s="19">
        <v>53</v>
      </c>
      <c r="F61" s="19">
        <v>41.6</v>
      </c>
      <c r="G61" s="19">
        <v>38.53</v>
      </c>
      <c r="H61" s="19">
        <v>35.46</v>
      </c>
      <c r="I61" s="19">
        <v>32.39</v>
      </c>
      <c r="J61" s="19">
        <v>29.32</v>
      </c>
      <c r="K61" s="19" t="s">
        <v>148</v>
      </c>
    </row>
    <row r="62" spans="1:11" ht="138.75" customHeight="1" thickBot="1">
      <c r="A62" s="32">
        <v>48</v>
      </c>
      <c r="B62" s="19" t="s">
        <v>149</v>
      </c>
      <c r="C62" s="19" t="s">
        <v>96</v>
      </c>
      <c r="D62" s="19">
        <v>0.4</v>
      </c>
      <c r="E62" s="19">
        <v>0.3</v>
      </c>
      <c r="F62" s="19">
        <v>0.3</v>
      </c>
      <c r="G62" s="19">
        <v>0.3</v>
      </c>
      <c r="H62" s="19">
        <v>0.3</v>
      </c>
      <c r="I62" s="19">
        <v>0.2</v>
      </c>
      <c r="J62" s="19">
        <v>0.2</v>
      </c>
      <c r="K62" s="19" t="s">
        <v>148</v>
      </c>
    </row>
    <row r="63" spans="1:11" ht="25.5" customHeight="1" thickBot="1">
      <c r="A63" s="32">
        <v>49</v>
      </c>
      <c r="B63" s="78" t="s">
        <v>150</v>
      </c>
      <c r="C63" s="79"/>
      <c r="D63" s="79"/>
      <c r="E63" s="79"/>
      <c r="F63" s="79"/>
      <c r="G63" s="79"/>
      <c r="H63" s="79"/>
      <c r="I63" s="79"/>
      <c r="J63" s="79"/>
      <c r="K63" s="80"/>
    </row>
    <row r="64" spans="1:11" ht="25.5" customHeight="1" thickBot="1">
      <c r="A64" s="32">
        <v>50</v>
      </c>
      <c r="B64" s="19" t="s">
        <v>105</v>
      </c>
      <c r="C64" s="78" t="s">
        <v>151</v>
      </c>
      <c r="D64" s="79"/>
      <c r="E64" s="79"/>
      <c r="F64" s="79"/>
      <c r="G64" s="79"/>
      <c r="H64" s="79"/>
      <c r="I64" s="79"/>
      <c r="J64" s="79"/>
      <c r="K64" s="80"/>
    </row>
    <row r="65" spans="1:11" ht="25.5" customHeight="1" thickBot="1">
      <c r="A65" s="32">
        <v>51</v>
      </c>
      <c r="B65" s="19" t="s">
        <v>93</v>
      </c>
      <c r="C65" s="78" t="s">
        <v>152</v>
      </c>
      <c r="D65" s="79"/>
      <c r="E65" s="79"/>
      <c r="F65" s="79"/>
      <c r="G65" s="79"/>
      <c r="H65" s="79"/>
      <c r="I65" s="79"/>
      <c r="J65" s="79"/>
      <c r="K65" s="80"/>
    </row>
    <row r="66" spans="1:11" ht="65.25" customHeight="1" thickBot="1">
      <c r="A66" s="32">
        <v>52</v>
      </c>
      <c r="B66" s="17" t="s">
        <v>153</v>
      </c>
      <c r="C66" s="22" t="s">
        <v>96</v>
      </c>
      <c r="D66" s="22">
        <v>80</v>
      </c>
      <c r="E66" s="22">
        <v>85</v>
      </c>
      <c r="F66" s="22">
        <v>100</v>
      </c>
      <c r="G66" s="22">
        <v>100</v>
      </c>
      <c r="H66" s="22">
        <v>100</v>
      </c>
      <c r="I66" s="22">
        <v>100</v>
      </c>
      <c r="J66" s="22">
        <v>100</v>
      </c>
      <c r="K66" s="17" t="s">
        <v>154</v>
      </c>
    </row>
    <row r="67" spans="1:11" ht="95.25" customHeight="1" thickBot="1">
      <c r="A67" s="32">
        <v>53</v>
      </c>
      <c r="B67" s="23" t="s">
        <v>155</v>
      </c>
      <c r="C67" s="24" t="s">
        <v>96</v>
      </c>
      <c r="D67" s="24">
        <v>70</v>
      </c>
      <c r="E67" s="24">
        <v>75</v>
      </c>
      <c r="F67" s="24">
        <v>80</v>
      </c>
      <c r="G67" s="24">
        <v>80</v>
      </c>
      <c r="H67" s="24">
        <v>80</v>
      </c>
      <c r="I67" s="24">
        <v>80</v>
      </c>
      <c r="J67" s="25">
        <v>80</v>
      </c>
      <c r="K67" s="19" t="s">
        <v>154</v>
      </c>
    </row>
    <row r="68" spans="1:11" ht="15.75" thickBot="1">
      <c r="A68" s="32">
        <v>54</v>
      </c>
      <c r="B68" s="19" t="s">
        <v>107</v>
      </c>
      <c r="C68" s="98" t="s">
        <v>156</v>
      </c>
      <c r="D68" s="99"/>
      <c r="E68" s="99"/>
      <c r="F68" s="99"/>
      <c r="G68" s="99"/>
      <c r="H68" s="99"/>
      <c r="I68" s="99"/>
      <c r="J68" s="99"/>
      <c r="K68" s="100"/>
    </row>
    <row r="69" spans="1:11" ht="90" thickBot="1">
      <c r="A69" s="32">
        <v>55</v>
      </c>
      <c r="B69" s="19" t="s">
        <v>157</v>
      </c>
      <c r="C69" s="19" t="s">
        <v>96</v>
      </c>
      <c r="D69" s="19">
        <v>100</v>
      </c>
      <c r="E69" s="19">
        <v>100</v>
      </c>
      <c r="F69" s="19">
        <v>100</v>
      </c>
      <c r="G69" s="19">
        <v>100</v>
      </c>
      <c r="H69" s="19">
        <v>100</v>
      </c>
      <c r="I69" s="19">
        <v>100</v>
      </c>
      <c r="J69" s="19">
        <v>100</v>
      </c>
      <c r="K69" s="19" t="s">
        <v>154</v>
      </c>
    </row>
    <row r="70" spans="1:11" ht="66.75" customHeight="1" thickBot="1">
      <c r="A70" s="32">
        <v>56</v>
      </c>
      <c r="B70" s="19" t="s">
        <v>158</v>
      </c>
      <c r="C70" s="19" t="s">
        <v>96</v>
      </c>
      <c r="D70" s="19">
        <v>87.6</v>
      </c>
      <c r="E70" s="19">
        <v>87.6</v>
      </c>
      <c r="F70" s="19">
        <v>100</v>
      </c>
      <c r="G70" s="19">
        <v>100</v>
      </c>
      <c r="H70" s="19">
        <v>100</v>
      </c>
      <c r="I70" s="19">
        <v>100</v>
      </c>
      <c r="J70" s="19">
        <v>100</v>
      </c>
      <c r="K70" s="19" t="s">
        <v>154</v>
      </c>
    </row>
    <row r="71" spans="1:11" ht="15.75" thickBot="1">
      <c r="A71" s="32">
        <v>57</v>
      </c>
      <c r="B71" s="19" t="s">
        <v>159</v>
      </c>
      <c r="C71" s="78" t="s">
        <v>160</v>
      </c>
      <c r="D71" s="79"/>
      <c r="E71" s="79"/>
      <c r="F71" s="79"/>
      <c r="G71" s="79"/>
      <c r="H71" s="79"/>
      <c r="I71" s="79"/>
      <c r="J71" s="79"/>
      <c r="K71" s="80"/>
    </row>
    <row r="72" spans="1:11" ht="60.75" customHeight="1" thickBot="1">
      <c r="A72" s="32">
        <v>58</v>
      </c>
      <c r="B72" s="26" t="s">
        <v>182</v>
      </c>
      <c r="C72" s="17" t="s">
        <v>161</v>
      </c>
      <c r="D72" s="17">
        <v>20.7</v>
      </c>
      <c r="E72" s="17">
        <v>20.8</v>
      </c>
      <c r="F72" s="17">
        <v>21.2</v>
      </c>
      <c r="G72" s="17">
        <v>21.8</v>
      </c>
      <c r="H72" s="17">
        <v>22.6</v>
      </c>
      <c r="I72" s="17">
        <v>23.2</v>
      </c>
      <c r="J72" s="17">
        <v>23.3</v>
      </c>
      <c r="K72" s="17" t="s">
        <v>148</v>
      </c>
    </row>
    <row r="73" spans="1:11" ht="17.25" customHeight="1" thickBot="1">
      <c r="A73" s="32">
        <v>59</v>
      </c>
      <c r="B73" s="78" t="s">
        <v>162</v>
      </c>
      <c r="C73" s="79"/>
      <c r="D73" s="79"/>
      <c r="E73" s="79"/>
      <c r="F73" s="79"/>
      <c r="G73" s="79"/>
      <c r="H73" s="79"/>
      <c r="I73" s="79"/>
      <c r="J73" s="79"/>
      <c r="K73" s="80"/>
    </row>
    <row r="74" spans="1:11" ht="25.5" customHeight="1" thickBot="1">
      <c r="A74" s="32">
        <v>60</v>
      </c>
      <c r="B74" s="19" t="s">
        <v>105</v>
      </c>
      <c r="C74" s="78" t="s">
        <v>163</v>
      </c>
      <c r="D74" s="79"/>
      <c r="E74" s="79"/>
      <c r="F74" s="79"/>
      <c r="G74" s="79"/>
      <c r="H74" s="79"/>
      <c r="I74" s="79"/>
      <c r="J74" s="79"/>
      <c r="K74" s="80"/>
    </row>
    <row r="75" spans="1:11" ht="25.5" customHeight="1" thickBot="1">
      <c r="A75" s="32">
        <v>61</v>
      </c>
      <c r="B75" s="19" t="s">
        <v>93</v>
      </c>
      <c r="C75" s="78" t="s">
        <v>164</v>
      </c>
      <c r="D75" s="79"/>
      <c r="E75" s="79"/>
      <c r="F75" s="79"/>
      <c r="G75" s="79"/>
      <c r="H75" s="79"/>
      <c r="I75" s="79"/>
      <c r="J75" s="79"/>
      <c r="K75" s="80"/>
    </row>
    <row r="76" spans="1:11" ht="75.75" customHeight="1" thickBot="1">
      <c r="A76" s="32">
        <v>62</v>
      </c>
      <c r="B76" s="30" t="s">
        <v>183</v>
      </c>
      <c r="C76" s="22" t="s">
        <v>96</v>
      </c>
      <c r="D76" s="17">
        <v>80</v>
      </c>
      <c r="E76" s="17">
        <v>90</v>
      </c>
      <c r="F76" s="17">
        <v>100</v>
      </c>
      <c r="G76" s="17">
        <v>100</v>
      </c>
      <c r="H76" s="17">
        <v>100</v>
      </c>
      <c r="I76" s="17">
        <v>100</v>
      </c>
      <c r="J76" s="17">
        <v>100</v>
      </c>
      <c r="K76" s="17"/>
    </row>
    <row r="77" spans="1:11" ht="25.5" customHeight="1" thickBot="1">
      <c r="A77" s="32">
        <v>63</v>
      </c>
      <c r="B77" s="19" t="s">
        <v>107</v>
      </c>
      <c r="C77" s="78" t="s">
        <v>165</v>
      </c>
      <c r="D77" s="79"/>
      <c r="E77" s="79"/>
      <c r="F77" s="79"/>
      <c r="G77" s="79"/>
      <c r="H77" s="79"/>
      <c r="I77" s="79"/>
      <c r="J77" s="79"/>
      <c r="K77" s="80"/>
    </row>
    <row r="78" spans="1:11" ht="64.5" customHeight="1" thickBot="1">
      <c r="A78" s="32">
        <v>64</v>
      </c>
      <c r="B78" s="19" t="s">
        <v>166</v>
      </c>
      <c r="C78" s="19" t="s">
        <v>167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/>
    </row>
    <row r="79" spans="1:11" ht="250.5" customHeight="1" thickBot="1">
      <c r="A79" s="32">
        <v>65</v>
      </c>
      <c r="B79" s="19" t="s">
        <v>168</v>
      </c>
      <c r="C79" s="19" t="s">
        <v>96</v>
      </c>
      <c r="D79" s="19">
        <v>0</v>
      </c>
      <c r="E79" s="19">
        <v>0</v>
      </c>
      <c r="F79" s="19">
        <v>88.9</v>
      </c>
      <c r="G79" s="19">
        <v>88.9</v>
      </c>
      <c r="H79" s="19">
        <v>88.9</v>
      </c>
      <c r="I79" s="19">
        <v>88.9</v>
      </c>
      <c r="J79" s="19">
        <v>88.9</v>
      </c>
      <c r="K79" s="19" t="s">
        <v>148</v>
      </c>
    </row>
    <row r="80" spans="1:11" ht="15.75">
      <c r="A80" s="16"/>
    </row>
    <row r="81" spans="1:1" ht="15.75">
      <c r="A81" s="15"/>
    </row>
    <row r="82" spans="1:1" ht="15.75">
      <c r="A82" s="15"/>
    </row>
    <row r="83" spans="1:1" ht="15.75">
      <c r="A83" s="15"/>
    </row>
    <row r="84" spans="1:1" ht="15.75">
      <c r="A84" s="15"/>
    </row>
    <row r="85" spans="1:1" ht="15.75">
      <c r="A85" s="15"/>
    </row>
  </sheetData>
  <mergeCells count="44">
    <mergeCell ref="C22:K22"/>
    <mergeCell ref="B16:K16"/>
    <mergeCell ref="C17:K17"/>
    <mergeCell ref="C18:K18"/>
    <mergeCell ref="E13:E14"/>
    <mergeCell ref="F13:F14"/>
    <mergeCell ref="G13:G14"/>
    <mergeCell ref="H13:H14"/>
    <mergeCell ref="I13:I14"/>
    <mergeCell ref="J13:J14"/>
    <mergeCell ref="B30:K30"/>
    <mergeCell ref="C31:K31"/>
    <mergeCell ref="C32:K32"/>
    <mergeCell ref="B24:K24"/>
    <mergeCell ref="C25:K25"/>
    <mergeCell ref="C26:K26"/>
    <mergeCell ref="C43:K43"/>
    <mergeCell ref="B50:K50"/>
    <mergeCell ref="B34:K34"/>
    <mergeCell ref="C35:K35"/>
    <mergeCell ref="C36:K36"/>
    <mergeCell ref="C65:K65"/>
    <mergeCell ref="C51:K51"/>
    <mergeCell ref="C52:K52"/>
    <mergeCell ref="C55:K55"/>
    <mergeCell ref="B57:K57"/>
    <mergeCell ref="C58:K58"/>
    <mergeCell ref="C59:K59"/>
    <mergeCell ref="C77:K77"/>
    <mergeCell ref="A1:K6"/>
    <mergeCell ref="A7:K9"/>
    <mergeCell ref="A10:A14"/>
    <mergeCell ref="B10:B14"/>
    <mergeCell ref="C10:C14"/>
    <mergeCell ref="D10:J12"/>
    <mergeCell ref="K10:K14"/>
    <mergeCell ref="D13:D14"/>
    <mergeCell ref="C75:K75"/>
    <mergeCell ref="B73:K73"/>
    <mergeCell ref="C74:K74"/>
    <mergeCell ref="C68:K68"/>
    <mergeCell ref="C71:K71"/>
    <mergeCell ref="B63:K63"/>
    <mergeCell ref="C64:K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Программа </vt:lpstr>
      <vt:lpstr>Лист2</vt:lpstr>
      <vt:lpstr>'Программа '!Область_печати</vt:lpstr>
    </vt:vector>
  </TitlesOfParts>
  <Company>Krokoz™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тт</cp:lastModifiedBy>
  <cp:lastPrinted>2019-11-27T05:28:12Z</cp:lastPrinted>
  <dcterms:created xsi:type="dcterms:W3CDTF">2017-02-24T11:17:21Z</dcterms:created>
  <dcterms:modified xsi:type="dcterms:W3CDTF">2019-11-27T05:28:21Z</dcterms:modified>
</cp:coreProperties>
</file>