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2" sheetId="1" r:id="rId1"/>
  </sheets>
  <definedNames>
    <definedName name="_xlnm.Print_Titles" localSheetId="0">'приложение 2'!$20:$20</definedName>
  </definedNames>
  <calcPr fullCalcOnLoad="1"/>
</workbook>
</file>

<file path=xl/sharedStrings.xml><?xml version="1.0" encoding="utf-8"?>
<sst xmlns="http://schemas.openxmlformats.org/spreadsheetml/2006/main" count="1339" uniqueCount="260">
  <si>
    <t>"Реализация и развитие муниципального управления в Сосьвинском городском округе до 2020 года"</t>
  </si>
  <si>
    <t>ПЛАН МЕРОПРИЯТИЙ</t>
  </si>
  <si>
    <t>ПО ВЫПОЛНЕНИЮ МУНИЦИПАЛЬНОЙ ПРОГРАММЫ</t>
  </si>
  <si>
    <t>всего</t>
  </si>
  <si>
    <t xml:space="preserve">      x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</si>
  <si>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</si>
  <si>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</si>
  <si>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</si>
  <si>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</si>
  <si>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                                     1. Капитальные вложения                                     </t>
  </si>
  <si>
    <t xml:space="preserve">                 1.1. Бюджетные инвестиции в объекты капитального строительства                  </t>
  </si>
  <si>
    <t xml:space="preserve">                                 1.2. Иные капитальные вложения                                  </t>
  </si>
  <si>
    <t xml:space="preserve">                                         2. Прочие нужды                                         </t>
  </si>
  <si>
    <t xml:space="preserve">    Объем расходов на выполнение мероприятия за счет всех источников ресурсного обеспечения, тыс. рублей   </t>
  </si>
  <si>
    <t xml:space="preserve">Номер строки целевых показателей, на достижение   которых   направлены   мероприятия  </t>
  </si>
  <si>
    <t xml:space="preserve">  №   строки</t>
  </si>
  <si>
    <t xml:space="preserve">Наименование мероприятия/   Источники расходов  на финансирование  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</si>
  <si>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</si>
  <si>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</si>
  <si>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</si>
  <si>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</si>
  <si>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</si>
  <si>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</si>
  <si>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</si>
  <si>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 xml:space="preserve">ВСЕГО ПО МУНИЦИПАЛЬНОЙ ПРОГРАММЕ, В ТОМ ЧИСЛЕ   </t>
  </si>
  <si>
    <t xml:space="preserve">ПОДПРОГРАММА 1" Защита населения Сосьвинского городского округа от чрезвычайных ситуаций, обеспечение первичных мер пожарной безопасности"                                         </t>
  </si>
  <si>
    <t xml:space="preserve">Всего по направлению "Капитальные вложения", в том числе              </t>
  </si>
  <si>
    <t xml:space="preserve">Бюджетные инвестиции  в объекты капитального  строительства, всего &lt;1&gt;, в том числе         </t>
  </si>
  <si>
    <t xml:space="preserve">Всего по направлению "Прочие нужды",  в том числе           </t>
  </si>
  <si>
    <t xml:space="preserve"> ПОДПРОГРАММА 3 "Устойчивое развитие сельских территорий Сосьвинского городского округа"                                          </t>
  </si>
  <si>
    <t xml:space="preserve"> ПОДПРОГРАММА 5 "Развитие информационных технологий в Сосьвинском городском округе"</t>
  </si>
  <si>
    <t xml:space="preserve"> ПОДПРОГРАММА 7 "Развитие муниципальной службы и противодействие коррупции в Сосьвинском городском округе"</t>
  </si>
  <si>
    <t xml:space="preserve"> ПОДПРОГРАММА 8 "Экономическое развитие и инвестиционная политика в Сосьвинском городском округе"</t>
  </si>
  <si>
    <t xml:space="preserve">ВСЕГО ПО ПОДПРОГРАММЕ 1, В ТОМ ЧИСЛЕ </t>
  </si>
  <si>
    <t xml:space="preserve">ВСЕГО ПО ПОДПРОГРАММЕ 2, В ТОМ ЧИСЛЕ </t>
  </si>
  <si>
    <t xml:space="preserve">ВСЕГО ПО ПОДПРОГРАММЕ 3, В ТОМ ЧИСЛЕ </t>
  </si>
  <si>
    <t xml:space="preserve">ВСЕГО ПО ПОДПРОГРАММЕ 4, В ТОМ ЧИСЛЕ </t>
  </si>
  <si>
    <t xml:space="preserve">ВСЕГО ПО ПОДПРОГРАММЕ 5, В ТОМ ЧИСЛЕ </t>
  </si>
  <si>
    <t xml:space="preserve">ВСЕГО ПО ПОДПРОГРАММЕ 6, В ТОМ ЧИСЛЕ </t>
  </si>
  <si>
    <t xml:space="preserve">ВСЕГО ПО ПОДПРОГРАММЕ 7, В ТОМ ЧИСЛЕ </t>
  </si>
  <si>
    <t xml:space="preserve">ВСЕГО ПО ПОДПРОГРАММЕ 8, В ТОМ ЧИСЛЕ </t>
  </si>
  <si>
    <t xml:space="preserve">ВСЕГО ПО ПОДПРОГРАММЕ 9, В ТОМ ЧИСЛЕ </t>
  </si>
  <si>
    <t xml:space="preserve"> к муниципальной программе</t>
  </si>
  <si>
    <t>в Сосьвинском городском округе до 2020 года"</t>
  </si>
  <si>
    <t>"Реализация и развитие муниципального управления</t>
  </si>
  <si>
    <t xml:space="preserve">Приложение №2  </t>
  </si>
  <si>
    <t xml:space="preserve">ПОДПРОГРАММА 2  "Градостроительство и выполнение отдельных функций в области строительства и архитектуры"                                       </t>
  </si>
  <si>
    <t xml:space="preserve"> ПОДПРОГРАММА 9 "Обеспечение деятельности органов местного самоуправления Сосьвинского городского округа, подведомственных учреждений" </t>
  </si>
  <si>
    <t xml:space="preserve"> ПОДПРОГРАММА 10 "Благоустройство населенных пунктов Сосьвинского городского округа"</t>
  </si>
  <si>
    <t xml:space="preserve">ВСЕГО ПО ПОДПРОГРАММЕ 10, В ТОМ ЧИСЛЕ </t>
  </si>
  <si>
    <t xml:space="preserve"> ПОДПРОГРАММА 6 "Осуществление первичного воинского учета на территории Сосьвинского городского округа"</t>
  </si>
  <si>
    <t>4,7,11</t>
  </si>
  <si>
    <t>89-98</t>
  </si>
  <si>
    <t xml:space="preserve">Мероприятие 2 Создание и оснащение добровольной пожарной команды, добровольной пожарной дружины в р.п.Сосьва, с. Кошай, п. Пасынок
</t>
  </si>
  <si>
    <t>Мероприятие 4 Приобретение первичных средств пожаротушения (пожарные щиты, огнетушители и др.), перезарядка огнетушителей</t>
  </si>
  <si>
    <t>Мероприятие 11 Приобретение спасательных жилетов</t>
  </si>
  <si>
    <t xml:space="preserve">Мероприятие 13 Перевозка населения: д. Маслово через р. Сосьва
</t>
  </si>
  <si>
    <t xml:space="preserve">Мероприятие 14 Приобретение горюче-смазочных материалов для перевозки населения:
с. Романово через р. Сосьва
</t>
  </si>
  <si>
    <t xml:space="preserve">Мероприятие 15 Приобретение горюче-смазочных материалов для перевозки населения:
с. Романово через р. Ляля
</t>
  </si>
  <si>
    <t xml:space="preserve">Мероприятие 16 Приобретение запасных частей на катер КС с. Романово
</t>
  </si>
  <si>
    <t>Мероприятие 17 Организация поисково-спасательных работ (приобретение палаток, спальников)</t>
  </si>
  <si>
    <t>Мероприятие 20 Информирование населения о безопасности на водных объектах (изготовление аншлагов, стендов)</t>
  </si>
  <si>
    <t>Мероприятие 21 Обеспечение деятельности единой дежурно-диспетчерской службы</t>
  </si>
  <si>
    <t>Мероприятие 1 Резервирование и изъятие земельных участков для муниципальных нужд</t>
  </si>
  <si>
    <t>Мероприятие 3 Корректировка Генерального плана Сосьвинского городского округа</t>
  </si>
  <si>
    <t xml:space="preserve">Мероприятие 2 Единовременная денежная выплата в связи с празднованием Дня Победы в Великой отечественной войне 1941-1945 годов
</t>
  </si>
  <si>
    <t xml:space="preserve">Мероприятие 4 Приобретение и внедрение программных комплексов «Региональная система учета государственных и муниципальных платежей» (РСУ ГМП), «Администратор-Д»
</t>
  </si>
  <si>
    <t xml:space="preserve">Мероприятие 7 Приобретение (обновление) лицензионных программных систем и комплексов
</t>
  </si>
  <si>
    <t xml:space="preserve">Мероприятие 3 Совершенствование   должностных инструкций   муниципальных служащих  в части конкретизации  квалификационных    требований, обязанностей, прав, перечня решений,  показателей эффективности и результативности
</t>
  </si>
  <si>
    <t xml:space="preserve">Мероприятие 4 Проведение мониторинга численности муниципальных служащих,   профессионального уровня  кадрового состава органов местного самоуправления,  выработка предложений   по совершенствованию      
организационной структуры органов местного самоуправления,           
численности персонала, кадрового        
потенциала муниципальных  служащих
</t>
  </si>
  <si>
    <t xml:space="preserve">Мероприятие 7 Организация проверок  достоверности подлинности документов об образовании, сведений о доходах,  имуществе и обязательствах имущественного характера и иных сведений, представляемых гражданами при приеме на муниципальную службу
</t>
  </si>
  <si>
    <t xml:space="preserve">Мероприятие 8 Проверка достоверности сведений о доходах, имуществе и обязательствах имущественного характера, представляемых   муниципальными служащими
</t>
  </si>
  <si>
    <t xml:space="preserve">Мероприятие 9 Информирование    общественности по вопросам  муниципальной   службы, противодействия коррупции на территории Сосьвинского городского округа
</t>
  </si>
  <si>
    <t xml:space="preserve">Мероприятие 11 Формирование кадрового резерва на муниципальной  службе и его эффективное  использование
</t>
  </si>
  <si>
    <t xml:space="preserve">Мероприятие 12 Размещение информации  о формировании кадрового резерва для замещения  муниципальных должностей и должностей муниципальной  службы на официальном  сайте Сосьвинского городского округа
</t>
  </si>
  <si>
    <t xml:space="preserve">Мероприятие 13 Организация поступления на муниципальную службу   на конкурсной основе,  проведение конкурсов  на замещение вакантных    
должностей муниципальной  службы
</t>
  </si>
  <si>
    <t xml:space="preserve">Мероприятие 14 Проведение аттестации муниципальных служащих и совершенствование   аттестационных процедур
</t>
  </si>
  <si>
    <t xml:space="preserve">Мероприятие 15 Присвоение классных  чинов муниципальным  служащим
</t>
  </si>
  <si>
    <t xml:space="preserve">Мероприятие 16 Ведение Реестра муниципальных служащих, замещающих должности
муниципальной службы   в  органах местного самоуправления  Сосьвинского городского округа
</t>
  </si>
  <si>
    <t xml:space="preserve">Мероприятие 17 Организация и проведение опросов об уровне восприятия коррупции в Сосьвинском городском округе
</t>
  </si>
  <si>
    <t xml:space="preserve">Мероприятие 18 Работа «Телефона доверия» в целях оперативного получения информации о фактах коррупции
</t>
  </si>
  <si>
    <t xml:space="preserve">Мероприятие 19 Освещение в средствах массовой информации коррупционных проявлений и реагирования на них органов власти и управления
</t>
  </si>
  <si>
    <t>Мероприятие 1 Строительство объекта "Строительство модульной водогрейной котельной на твердом топливе в с. Кошай"</t>
  </si>
  <si>
    <t>Мероприятие 2 Услуги по строительному контролю за выполнением строительно-монтажных работ по объекту "Строительство модульной водогрейной котельной на твердом топливе в с. Кошай"</t>
  </si>
  <si>
    <t>Мероприятие 4 Распространение информации о существующей системе поддержки субъектов малого и среднего предпринимательства (СМИ, сеть Интернет)</t>
  </si>
  <si>
    <t>Мероприятие 8 Предоставление субсидий на возмещение части расходов, связанных с приобретением и созданием основных средств и началом коммерческой деятельности</t>
  </si>
  <si>
    <t>Мероприятие 9 Предоставление субсидий сельскохозяйственным организациям Сосьвинского городского округа</t>
  </si>
  <si>
    <t>Мероприятие 10 Предоставление муниципального имущества по владение и (или) пользование субъектами малого и среднего предпринимательства и организациям, образующим инфраструктуру поддержки субъектов малого и среднего предпринимательства, в том числе на льготных условиях</t>
  </si>
  <si>
    <t>Мероприятие 12 Информационное и консультационное обеспечение, оказание услуг делового характера для субъектов малого и среднего предпринимательства, в том числе по охране труда, организация «телефона доверия»</t>
  </si>
  <si>
    <t>Мероприятие 13 Организация поиска, отбора и обучения по программе «Начни своё дело»  начинающих предпринимателей и желающих заниматься предпринимательской деятельностью, в том числе безработных граждан</t>
  </si>
  <si>
    <t>Мероприятие 16 Формирование и предоставление земельных участков на территории Сосьвинского городского округа, которые могут быть предоставлены для развития торговой деятельности</t>
  </si>
  <si>
    <t xml:space="preserve">Мероприятие 17 Информирование хозяйствующих субъектов об информационном проекте "Выбирай наше - местное!" </t>
  </si>
  <si>
    <t>Мероприятие 21 Техническое присоединение для электроснабжения блочно-модульной котельной на твердом топливе, расположенной по адресу: р.п. Сосьва, ул. Щелканова, 22а</t>
  </si>
  <si>
    <t>Мероприятие 22 Перепрофилирование административного здания под детский сад на 72 места по адресу р.п. Сосьва, ул. Щелканова, 79а</t>
  </si>
  <si>
    <t>Мероприятие 23 Техническое обледование здания столовой по ул. Алексеева, 13 в р.п. Сосьва</t>
  </si>
  <si>
    <t>Мероприятие 24 Техническое присоединение к электрическим сетям по объекту "Филиал школы в д. Маслова, ул. Новая, 3а"</t>
  </si>
  <si>
    <t>Мероприятие 2 Приобретение, замена уличных светильников, ламп, фотореле, кронштейнов</t>
  </si>
  <si>
    <t>Мероприятие 6 Очистка улиц от бытовых отходов и мусора</t>
  </si>
  <si>
    <t>Мероприятие 9 Оборудование и установка детских игровых площадок, городков и комплексов</t>
  </si>
  <si>
    <t>Мероприятие 10 Общественные виды работ</t>
  </si>
  <si>
    <t>Мероприятие 13 Дератизационные и акарицидные обработки</t>
  </si>
  <si>
    <t>Мероприятие 14 Приобретение хозяйственного инвентаря и материалов</t>
  </si>
  <si>
    <t>Мероприятие 15 Приобретение мусорных контейнеров</t>
  </si>
  <si>
    <t>Мероприятие 17 Организация места массового отдыха жителей р.п. Сосьва, обустройство мест отдыха (на реке Пата)</t>
  </si>
  <si>
    <t xml:space="preserve"> ПОДПРОГРАММА 11 "Развитие транспортной инфраструктуры"</t>
  </si>
  <si>
    <t>Утверждено</t>
  </si>
  <si>
    <t xml:space="preserve">постановлением администрации </t>
  </si>
  <si>
    <t>Сосьвинского городского округа</t>
  </si>
  <si>
    <t>от _________________ № _____</t>
  </si>
  <si>
    <t>Мероприятие 1 Приобретение жилья для молодых специалистов</t>
  </si>
  <si>
    <t xml:space="preserve">Мероприятие 1 Строительство пирсов в п. Восточный    
     </t>
  </si>
  <si>
    <t>Мероприятие 22 Ремонт пожарных гидрантов в р.п. Сосьва</t>
  </si>
  <si>
    <t>Мероприятие 23 Ремонт пожарных водоемов в с. Романово</t>
  </si>
  <si>
    <t>Мероприятие 24 Ремонт пожарных водоемов в р.п. Сосьва</t>
  </si>
  <si>
    <t>Мероприятие 5 Опубликование  в средствах массовой информации нормативно-правовых актов Сосьвинского городского округа</t>
  </si>
  <si>
    <t xml:space="preserve">Мероприятие 10 Приобретение и внедрение программы ViPNet Client 3.x (КС2)
</t>
  </si>
  <si>
    <t>Мероприятие 25 Приобретение и монтаж системы автоматического оповещения "АСО-8"</t>
  </si>
  <si>
    <t>Мероприятие 11 Приобретение, установка и сопровождение автоматизированной информационной системы "Обращения граждан"</t>
  </si>
  <si>
    <t>Мероприятие 18                         Очистка тротуаров от снега в р.п. Сосьва, п. Восточный, с. Кошай, с. Романово, п. Пасынок, д. Маслова</t>
  </si>
  <si>
    <t>Мероприятие 16                Устройство площадок под мусорные контейнеры</t>
  </si>
  <si>
    <t>Мероприятие 12                  Ремонт сцены</t>
  </si>
  <si>
    <t>Мероприятие 11                     Ремонт памятников</t>
  </si>
  <si>
    <t>Мероприятие 8                     Уборка разрушенных домов и строений</t>
  </si>
  <si>
    <t>Мероприятие 7                   Обрезка деревьев</t>
  </si>
  <si>
    <t>Мероприятие 5                     Услуги по уборке несанкционированных свалок</t>
  </si>
  <si>
    <t>Мероприятие 4                    Ремонт и строительство тротуаров</t>
  </si>
  <si>
    <t>Мероприятие 3             Содержание мест захоронения</t>
  </si>
  <si>
    <t xml:space="preserve">Мероприятие 1                    Уличное освещение </t>
  </si>
  <si>
    <t>Мероприятие 25  Технологическое присоединение к электрическим сетям объекта детский сад на 140 мест, расположенный по адресу: п. Сосьва, ул. Щелканова, 22</t>
  </si>
  <si>
    <t>Мероприятие 26  Технологическое присоединение к электрическим сетям объекта "Строительство 16-квартирного жилого дома в р.п. Сосьва, ул. Толмачева, д. 5"</t>
  </si>
  <si>
    <t>Мероприятие 27  Технологическое присоединение к электрическим сетям объекта "Строительство блочной модульной водогрейной котельной на твердом топливе в с. Кошай"</t>
  </si>
  <si>
    <t>Мероприятие 18  Проведение ярмарок в соответствии с утвержденным Планом организации и проведения ярмарок на территории Сосьвинского городского округа</t>
  </si>
  <si>
    <t>Мероприятие 19  Проведение информационной работы с организациями по заключению инвестиционных соглашений</t>
  </si>
  <si>
    <t>Мероприятие 20            Создание нормативной правовой базы, призванной осуществлять правовое регулирование участие округа в инвестиционных проектах, направленных на обеспечение экономического роста муниципального образования</t>
  </si>
  <si>
    <t xml:space="preserve">Мероприятие 9                    Услуги удостоверяющего центра по выпуску сертификатов
</t>
  </si>
  <si>
    <t xml:space="preserve">Мероприятие 8           Пользование телекоммуникационной системой (право использования программ ЭВМ, услуги абонентского обслуживания с изготовлением дополнительных сертификатов со встроенной лицензией)
</t>
  </si>
  <si>
    <t xml:space="preserve">Мероприятие 6             Получение информационных услуг из справочно-правовых систем
</t>
  </si>
  <si>
    <t xml:space="preserve">Мероприятие 5  Обеспечение информационной безопасности автоматизированных рабочих мест сотрудников муниципальных учреждений, оказывающих государственные услуги в электронном (в том числе в соответствие с 152-ФЗ)
</t>
  </si>
  <si>
    <t xml:space="preserve">Мероприятие 3                 Развитие  и  обеспечение  эксплуатации  локальной вычислительной  сети  администрации  Сосьвинского городского округа,  внедрение  телекоммуникационных  сервисов  
</t>
  </si>
  <si>
    <t xml:space="preserve">Мероприятие 1           Организация центров общественного доступа на базе муниципальных библиотек
</t>
  </si>
  <si>
    <t xml:space="preserve">Мероприятие 2             Получение телематических услуг связи и регистрация доменов (в т.ч. комиссия)
</t>
  </si>
  <si>
    <t>Мероприятие 9      Обеспечение деятельности МКУ "Централизованная бухгалтерия Сосьвинского городского округа"</t>
  </si>
  <si>
    <t>Мероприятие 8           Обеспечение деятельности МКУ "Сосьвинский городской архив"</t>
  </si>
  <si>
    <t>Мероприятие 6  Обеспечение деятельности МКУ "Управление гражданской защиты и хозяйственного обслуживания Сосьвинского городского округа"</t>
  </si>
  <si>
    <t>Мероприятие 1           Содержание автомобильных дорог общего пользования местного значения</t>
  </si>
  <si>
    <t>Мероприятие 2                        Разработка проектной документации на капитальный ремонт внутриквартальных дворовых территорий, капитальный ремонт дворовых территорий, элементов благоустройства и проездов в р.п. Сосьва, п. Восточный Сосьвинского городского округа</t>
  </si>
  <si>
    <t>Мероприятие 2             Завершение 2 этапа работ по установлению границ п. Восточный</t>
  </si>
  <si>
    <t>Мероприятие 5                Внедрение программы "Мониторинг" в муниципальную геоинформационную систему</t>
  </si>
  <si>
    <t>Мероприятие 7                           Разработка местных нормативов градостроительного проектирования Сосьвинского городского округа</t>
  </si>
  <si>
    <t>Мероприятие 4 Корректировка генерального плана и правил землепользования и застройки Сосьвинского городского округа применительно к р.п. Сосьва и д. Мишина</t>
  </si>
  <si>
    <t xml:space="preserve">ВСЕГО ПО ПОДПРОГРАММЕ 11, В ТОМ ЧИСЛЕ </t>
  </si>
  <si>
    <t>Мероприятие 11                      Налог на прибыль при списании кредиторской задолженности  по объекту "Перепрофилирование административного здания под детский сад на 72 места по адресу р.п. Сосьва, ул. Щелканова, 79а"</t>
  </si>
  <si>
    <t>Мероприятие 18 Совершенствование материально-технической базы повседневного пункта управления (приобретение фонаря поисково-спасательного,  ноутбука, сотовых телефонов, фотоаппарата, закупка сим карт, оплата услуг связи)</t>
  </si>
  <si>
    <t>Мероприятие 19   Проведение учений, тренировок, соревнований «Школа безопасности», "Слёт ДЮП" (приобретение призов)</t>
  </si>
  <si>
    <t>Мероприятие 9                   Создание условий для деятельности добровольных формирований (предоставление субсидий на поддержку общественных объединений добровольной пожарной охраны Сосьвинского городского округа)</t>
  </si>
  <si>
    <t xml:space="preserve">Мероприятие 7 Приобретение знаков-указателей на пожарные водоемы, направление движения, в административные здания р.п. Сосьва, п. Восточный, с. Кошай, с. Романово, д. Маслова
</t>
  </si>
  <si>
    <t>Мероприятие 26 Изготовление наглядной агитации по безопасности жизнедеятельности (изготовление листовок)</t>
  </si>
  <si>
    <t>Мероприятие 28 Приобретение наглядной документации и материальных ценностей для оборудования УКП</t>
  </si>
  <si>
    <t>Мероприятие 29 Приобретение средств индивидуальной защиты и средств дозиметрического, химического и метеорологического контроля</t>
  </si>
  <si>
    <t>Мероприятие 27 Разработка проектной документации по системе оповещения КСИОН, закупка и установка оборудования, обслуживание</t>
  </si>
  <si>
    <t>Мероприятие 9                         Санитарно-эпидемиологическая экспертиза соответствия санитарно-эпидемиологическим требованиям генеральной схемы санитарной очистки населенных пунктов Сосьвинского городского округа</t>
  </si>
  <si>
    <t>Мероприятие 12 Консультационные услуги (1С)</t>
  </si>
  <si>
    <t xml:space="preserve">ВСЕГО ПО ПОДПРОГРАММЕ 12, В ТОМ ЧИСЛЕ </t>
  </si>
  <si>
    <t xml:space="preserve"> ПОДПРОГРАММА 12 "Профилактика социально-значимых заболеваний и укрепление здоровья населения                                     Сосьвинского городского округа"</t>
  </si>
  <si>
    <t>Мероприятие 1           Разработка (макетов) и печать информационных источников по ВИЧ, туберкулез, наркомания, ЗППП</t>
  </si>
  <si>
    <t>Мероприятие 3                        Компенсация расходов оказание помощи гражданам, нуждающимся в медицинской помощи и проведение профилактических мероприятий (приобретение продуктовых наборов, медикаментов, ГСМ, оплата проезда до г. Серова и г. Екатеринбурга)</t>
  </si>
  <si>
    <t>Мероприятие 4                        Разработка и изготовление "Уголков здоровья"</t>
  </si>
  <si>
    <t xml:space="preserve">Мероприятие 2                        Разработка (макетов) и печать информационных источников (листовок, буклетов, баннеров и иных информационных источников) для обеспечения укрепления национального единства народов Российской Федерации </t>
  </si>
  <si>
    <t>Мероприятие 3                        Разработка и изготовление источников для развития патриотического воспитания населения Сосьвинског огородского округа ( баннеры, флаги, георгиевские ленты, значки на 70-летие победы в ВОВ, галстуки с триколором и т.д.)</t>
  </si>
  <si>
    <t>Мероприятие 4                        Профилактическая работа, информирование граждан о способах и средствах правомерной защиты от преступлений, пропаганда правовых знаний</t>
  </si>
  <si>
    <t xml:space="preserve"> ПОДПРОГРАММА 14 "Доступная среда жизнедеятельности инвалидов и маломобильных групп населения                    Сосьвинского городского округа"</t>
  </si>
  <si>
    <t xml:space="preserve">ВСЕГО ПО ПОДПРОГРАММЕ 14, В ТОМ ЧИСЛЕ </t>
  </si>
  <si>
    <t xml:space="preserve">ВСЕГО ПО ПОДПРОГРАММЕ 13, В ТОМ ЧИСЛЕ </t>
  </si>
  <si>
    <t>Мероприятие 1           Изготовление и установка (для слабовидящих и глухих) "Бегущая строка" на здании администрации Сосьвинского городского округа</t>
  </si>
  <si>
    <t>Мероприятие 2                        Компенсация расходов на проезд в г. Краснотурьинск на гемодиализ, оказание помощи инвалидам, нуждающимся в медицинской помощи и проведение профилактических мероприятий</t>
  </si>
  <si>
    <t>Мероприятие 7           Осуществление государственных полномочий по составлению списков кандидатов в присяжные заседатели федеральных судов общей юрисдикции</t>
  </si>
  <si>
    <t>Мероприятие 28  Публикация материалов по вопросам защиты прав потребителей в средствах массовой информации</t>
  </si>
  <si>
    <t>131-143</t>
  </si>
  <si>
    <t>158-173</t>
  </si>
  <si>
    <t>Мероприятие 32                 Технологическое присоединение к электрическим сетям объекта  "Строительство 36-квартирного жилого дома в с. Кошай, ул. Нефтепроводчиков, д. 7"</t>
  </si>
  <si>
    <t>Мероприятие 10                         Разработка проекта планировки территории п. Восточный для размещения линейного объекта: "Водопровод с разводкой по домам, раздаточными колонками в п. Восточный"</t>
  </si>
  <si>
    <t>Мероприятие 13 Обеспечение подключения к единой сети передачи данных Правительства Свердловской областимуниципальных учреждений и территриальных администраций муниципальных образований в Свердловской области</t>
  </si>
  <si>
    <t xml:space="preserve">Мероприятие 20   Изготовление информационного стенда посвященного антикоррупционной деятельности 
</t>
  </si>
  <si>
    <t>Мероприятие 8                           Инженерно-геологические и инженерно экологические изыскательские работы по объекту: "Строительство полигона ТБО (твердых бытовых отходов) на территории Сосьвинского городского округа"</t>
  </si>
  <si>
    <t>Мероприятие 11                         Разработка проекта межевания территории п. Восточный для размещения линейного объекта: "Водопровод с разводкой по домам, раздаточными колонками в п. Восточный"</t>
  </si>
  <si>
    <t>Мероприятие 31                 Технологическое присоединение к электрическим сетям, переоформление (восстановление) документов технологического присоединения детского сада на 72 места в р.п. Сосьва, ул. Щелканова, 79а</t>
  </si>
  <si>
    <t>Мероприятие 13                      Оплата электроэнергии больничного комплекса в п. Сосьва, ул. Толмачева, 56</t>
  </si>
  <si>
    <t xml:space="preserve">Мероприятие 6              Разработка проектов планировки и проектов межевания земельных участков площадью 40 га под индивидуальное жилищное строительство и малоэтажное жилищное строительство на территории Сосьвинского городского округа: - проект планировки и проект межевания земельных участков под индивидуальное жилищное строительство и малоэтажное жилищное строительство (северо-западная часть территории р.п. Сосьва, ограниченная ул. Алексеева – ул. Фадеева - ул. Карла Маркса); - проект планировки и проект межевания земельных участков под индивидуальное жилищное строительство и малоэтажное жилищное строительство (западная часть территории р.п. Сосьва, ограниченная ул. Ломоносова – ул. Ленина – ул. Бажова)  </t>
  </si>
  <si>
    <t>Мероприятие 33                 Технологическое присоединение к электрическим сетям объектов водоснабжения</t>
  </si>
  <si>
    <t>Мероприятие 34                             Реализация мероприятий по разработке стратегии социально-экономического развития Сосьвинского городского округа</t>
  </si>
  <si>
    <t xml:space="preserve">Мероприятие 21   Привлечение  представителей институтов гражданского общества к работе комиссий, раюочих групп органов местного самоуправления Сосьвинского городского округа
</t>
  </si>
  <si>
    <t xml:space="preserve">Мероприятие 22   Привлечение представителей институтов гражданского общества к работе по подготовке нормативных правовых актов, затрагивающих права и законные интересы граждан и организаций 
</t>
  </si>
  <si>
    <t xml:space="preserve">Мероприятие 23   Организация взаимодействия органов местного самоуправления Сосьвинского городского округа со средствами массовой информации в работе по преодолению правового нигилизма, воспитанию высоких нравственных качеств граждан, формированию антикоррупционных стандартов поведения и созданию атмосферы неприятия коррупции
</t>
  </si>
  <si>
    <t xml:space="preserve">Мероприятие 24   Обеспечения участия общественных объединений, предприятий и учреждений в разработке и реализации муниципальных программ
</t>
  </si>
  <si>
    <t xml:space="preserve">Мероприятие 25   Проведение общественной экспертизы проектов муниципальных правовых актов Сосьвинского городского округа
</t>
  </si>
  <si>
    <t xml:space="preserve"> ПОДПРОГРАММА 13 "Противодействие идеологии терроризма, экстремизма и гармонизация межнациональных межконфессиональных отношений на территории Сосьвинского городского округа"</t>
  </si>
  <si>
    <t>Мероприятие 5            Осуществление мероприятий по противопожарной защите Сосьвинского городского округа</t>
  </si>
  <si>
    <t xml:space="preserve">Мероприятие 6 Создание минерализованных полос вокруг населенных пунктов, расположенных вблизи лесного массива, проведение контролируемых палов травы на бесхозяйных землях сельхозназначения вокруг населенных пунктов   </t>
  </si>
  <si>
    <t xml:space="preserve">Мероприятие 3                      Прочие мероприятия в области социальной политики, в том числе:                                              - Поздравления: с юбилейными датами; в связи с празднованием нерабочих праздничных дней установленных статьей 112 Трудового Кодекса РФ; Дня местного самоуправления;                          - оказание материальной помощи председателю Совета ветеранов и наиболее активно работающим его членам 
</t>
  </si>
  <si>
    <t xml:space="preserve">Мероприятие 5                Организация похорон бездомных, одиноких граждан, в том числе:                          - доставка для проведения судмедэкспертизы
</t>
  </si>
  <si>
    <t xml:space="preserve">Мероприятие 6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
</t>
  </si>
  <si>
    <t xml:space="preserve">Мероприятие 7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 
</t>
  </si>
  <si>
    <t xml:space="preserve">Мероприятие 8                    Осуществление государственного полномочия Свердловской области 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
</t>
  </si>
  <si>
    <t xml:space="preserve">Мероприятие 9                    Реализация Плана мероприятий
по профилактике терроризма и экстремизма, укрепления межнационального и межконфессионального согласия на территории Сосьвинского городского округа на 2014-2016 годы
</t>
  </si>
  <si>
    <t xml:space="preserve">Мероприятие 10          Реализация Комплексного Плана по противодействию социально-значимых заболеваний на территории Сосьвинского городского округа на 2014-2016 годы </t>
  </si>
  <si>
    <t>Мероприятие 14 Совершенствование системы муниципального управления на основе использования современных информационных и телекоммуникационных технологий</t>
  </si>
  <si>
    <t xml:space="preserve">Мероприятие 10 Организация  подготовки и дополнительного профессионального образования, в том числе:                                     - выборных должностных лиц местного самоуправления, осуществляющих свои полномочия на постоянной основе,                                            - муниципальных служащих, - работников, занимающих должности, не отнесенные к муниципальным должностям муниципальной службы и осуществляющих техническое обеспечение деятельности органов местного сомоуправления  (курсы повышения квалификации, семинары,  конференции, тренинги,  круглые столы, форумы,  стажировка и другие формы обучения)
</t>
  </si>
  <si>
    <t xml:space="preserve">Мероприятие 4    Осуществление государственного полномочия Свердловской области по созданию административных комиссий </t>
  </si>
  <si>
    <t>Мероприятие 15                 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</si>
  <si>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16                 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</si>
  <si>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Мероприятие 17                            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</si>
  <si>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Мероприятие 18                             Процентные платежи по муниципальному долгу</t>
  </si>
  <si>
    <t>Мероприятие 5                     Информирование населения о профилактике социально-значимых заболеваний и укрепление здоровья населения</t>
  </si>
  <si>
    <t>Мероприятие 1           Реализация мероприятий   по профилактике экстремизма и терроризма</t>
  </si>
  <si>
    <t>Мероприятие 5                                  Обеспечение антитеррористической безопасности, в том числе:           - приобретение телефонных станций с определителем номера и речевым регистратором,                                 - приобретение специализированных USB - флеш-накопителей</t>
  </si>
  <si>
    <t xml:space="preserve">федеральный бюджет   </t>
  </si>
  <si>
    <t>Мероприятие 3             Исполнение судебных актов по искам к муниципальному образованию</t>
  </si>
  <si>
    <t>Мероприятие 12                      Оплата электроэнергии по жилому дому с. Кошай, ул. Молодежная, 14, 36 кв. жилой дом в с. Кошай, ул. Нефтепроводчиков, 7</t>
  </si>
  <si>
    <t>Мероприятие 35                 Технологическое присоединение к электрическим сетям объекта  "ул. Урицкого, 15"</t>
  </si>
  <si>
    <t>Мероприятие 36                 Технологическое присоединение к электрическим сетям объекта  "КОС-800"</t>
  </si>
  <si>
    <t>Мероприятие 37                 Технологическое присоединение к электрическим сетям объекта  "школа ул. К. Маркса, 19"</t>
  </si>
  <si>
    <t xml:space="preserve">Мероприятие 1                 Выплата пенсии за выслугу лет лицам, замещавшим муниципальные должности и должности муниципальной службы  Сосьвинского городского округа
</t>
  </si>
  <si>
    <t>Мероприятие 8            Организация мероприятий в целях предупреждения и ликвидации чрезвычайных ситуаций</t>
  </si>
  <si>
    <t xml:space="preserve">Мероприятие 1               Разработка и совершенствование         
муниципальной   нормативно-правовой базы  по вопросам муниципальной службы, противодействия коррупции
</t>
  </si>
  <si>
    <t xml:space="preserve">Мероприятие 2              Внесение изменений  в действующие   муниципальные правовые  акты по вопросам  муниципальной службы, противодействия коррупции    в связи с изменением законодательства, а также условий и практики  их применения
</t>
  </si>
  <si>
    <t xml:space="preserve">Мероприятие 5       Организация   деятельности комиссий  по соблюдению требований  
к служебному поведению   муниципальных служащих и  
урегулированию конфликтов интересов
</t>
  </si>
  <si>
    <t xml:space="preserve">Мероприятие 6       Организация и   проведение выборочных  проверок соблюдения  законодательства о муниципальной службе, противодействию коррупции в органах местного самоуправления Сосьвинского городского округа
</t>
  </si>
  <si>
    <t>Мероприятие 2 Осуществление мероприятий по погашению кредиторской задолженности (потери электроэнергии по котельным и по больничному комплексу)</t>
  </si>
  <si>
    <t>Мероприятие  11                  Осуществление государственного полномочия Свердловской области   "О наделении органов местного самоуправления  муниципальных образования по предоставлению отдельным категориям граждан компенсаций расходов на оплату жилого помещения и коммунальных услуг за счет межбюджетных трансфертов"</t>
  </si>
  <si>
    <t xml:space="preserve">Мероприятие 4                     Оказание адресной материальной помощи (заявительный характер), в том числе:                                              - малообеспеченным и социально - незащищенным категориям граждан, бывшим работникам ОМС и их близким родственникам в случае смерти и иных бедствий (пожар, наводнение и т.п.);                                   - возмещение расходов, связанных с проездом на заместительную почечную терапию гемодиализом.
</t>
  </si>
  <si>
    <t xml:space="preserve"> ПОДПРОГРАММА 4 "Социальное поддержка и социальное обслуживание населения Сосьвинского городского округа"</t>
  </si>
  <si>
    <t xml:space="preserve"> </t>
  </si>
  <si>
    <t xml:space="preserve">Мероприятие 3            Организация деятельности по рассмотрению вопросов повышения эффективности работы организаций, образующих инфраструктуру поддержки субъектов малого и среднего предпринимательства
</t>
  </si>
  <si>
    <t>Мероприятие 5                 Ведение реестра субъектов малого и среднего предпринимательства Сосьвинского городского округа, получивших поддержку</t>
  </si>
  <si>
    <t>Мероприятие 6            Содействие созданию и деятельности некоммерческих организаций, выражающих интересы субъектов малого и среднего предпринимательства</t>
  </si>
  <si>
    <t>Мероприятие 7             Поддержка бизнес-проектов предприятий малого и среднего бизнеса, отвечающих нуждам Сосьвинского городского округа, оказание содействия в их продвижении и реализации</t>
  </si>
  <si>
    <t>Мероприятие 11          Оказание помощи предпринимателям в подготовке материалов по оформлению документов на отвод земельных участков и оформление договоров аренды на данные участки</t>
  </si>
  <si>
    <t>Мероприятие 14         Проведение мониторинга обеспеченности населения Сосьвинского городского округа торговыми площадями с выявлением проблемных зон</t>
  </si>
  <si>
    <t>Мероприятие 15        Разработка схем размещения нестационарных торговых объектов на территории Сосьвинского городского округа</t>
  </si>
  <si>
    <t xml:space="preserve">Мероприятие 29  Размещение информации на сайте "Защита прав потребителей Свердловской области" о деятельности органов в сфере защиты прав потребителей </t>
  </si>
  <si>
    <t>Мероприятие 30  Размещение информации на сайте "Защита прав потребителей Свердловской области" о состоянии потребительсткого рынка Сосьвинского городского округа</t>
  </si>
  <si>
    <t>Мероприятие 38                 Оказание финансовой помощи муниципальным унитарным предприятиям</t>
  </si>
  <si>
    <t>Мероприятие 10 Материальная поддержка деятельности добровольной пожарной охраны</t>
  </si>
  <si>
    <t xml:space="preserve">Мероприятие 12 Проведение противопаводковых мероприятий на водных объектах на территории Сосьвинского городского округа
</t>
  </si>
  <si>
    <t>Мероприятие 1 Осуществление первичного воинского учета на территориях, где отсутствуют военные комиссариаты</t>
  </si>
  <si>
    <t>Мероприятие 2                        Информирование населения о профилактике социально-значимых заболеваний и укрепление здоровья населения</t>
  </si>
  <si>
    <t>Мероприятие 14                             Оплата задолженности за услуги теплоснабжения в пустующих муниципальных квартирах</t>
  </si>
  <si>
    <t>Мероприятие 10 Осуществление мероприятий по погашению кредиторской задолженности под муниципальную гарантию</t>
  </si>
  <si>
    <t xml:space="preserve">Мероприятие 19                      Содержание объектов, находящихся в муниципальной собственности               </t>
  </si>
  <si>
    <t>Мероприятие 3                       Реализация мероприятий по ремонту источников наружного противопожарного водоснабжения</t>
  </si>
  <si>
    <t>Мероприятие 39                Реализация мероприятий по развитию и поддержке объектов малого и среднего предпринимательства на территории Сосьвинского городского округа</t>
  </si>
  <si>
    <t>Мероприятие 1                            Обеспечение деятельности администрации Сосьвинского городского округа (центральный аппарат)</t>
  </si>
  <si>
    <t>Мероприятие 40                Содействие созданию условий для развития сельскохозяйственного производства, расширению рынка сельскохозяйственной продукции, сырья и продовольствия на териории Сосьвинского городского округа</t>
  </si>
  <si>
    <t xml:space="preserve">Мероприятие 20                      Реализация мер по поэтапному повышению средней заработной платы работников муниципальных архивных учреждений             </t>
  </si>
  <si>
    <t xml:space="preserve">Мероприятие 13                         Комплексные кадастровые работы </t>
  </si>
  <si>
    <t>Мероприятие 12                         Выполнение мероприятий в области градостроительства, в том числе:                                              - внесение изменений в документы территориального планирования и градостроительного зонирования;                                     -  разработка документации по планировке территории Сосьвинского городского округа;                                                    - внедрение информационного сервиса "ГрадИнфо";                                         - выполнение инженерно-геодезических, инженерно-экологических, инженерно-геологических изысканий;                    - проведение работ по межеванию и постановке на кадастровый учет земельных участков;                                               - разработка карт-планов границ населенных пунктов;                              - корректировка Генерального плана Сосьвинского городского округа, в части определения зон затопления и подтопления.</t>
  </si>
  <si>
    <t>Мероприятие 42               Проведение олимпиад, конкурсов по тематике законодательства о защите прав потребителей среди обучающихся общеобразховательных организаций</t>
  </si>
  <si>
    <t>Мероприятие 41                Проведение социологических опросов населения, касающихся защиты прав потребителей на территории Сосьвинского городского округа в различных сферах деятельности и размещение информатизационных материалов по их результатам</t>
  </si>
  <si>
    <t>Мероприятие 43                Размещение в доступных местах для всех жителей многоквартирных домов списков и реквизитов организаций в сфере жилищно-коммунального хозяйства с указанием номеров телефонов аварийных служб, ресурсоснабжающих организаций, органов государственной жилищной инспекции</t>
  </si>
  <si>
    <t>Мероприятие 29 Приобретение катера самоходного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</si>
</sst>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left" vertical="justify" wrapText="1"/>
    </xf>
    <xf numFmtId="172" fontId="2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1" fontId="2" fillId="0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vertical="top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172" fontId="2" fillId="0" borderId="11" xfId="0" applyNumberFormat="1" applyFont="1" applyFill="1" applyBorder="1" applyAlignment="1">
      <alignment horizontal="center" vertical="top" wrapText="1"/>
    </xf>
    <xf numFmtId="172" fontId="2" fillId="0" borderId="12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top" wrapText="1"/>
    </xf>
    <xf numFmtId="172" fontId="5" fillId="0" borderId="11" xfId="0" applyNumberFormat="1" applyFont="1" applyFill="1" applyBorder="1" applyAlignment="1">
      <alignment vertical="top" wrapText="1"/>
    </xf>
    <xf numFmtId="172" fontId="5" fillId="0" borderId="12" xfId="0" applyNumberFormat="1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left" vertical="top" wrapText="1"/>
    </xf>
    <xf numFmtId="172" fontId="2" fillId="0" borderId="12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35"/>
  <sheetViews>
    <sheetView tabSelected="1" view="pageBreakPreview" zoomScale="90" zoomScaleNormal="115" zoomScaleSheetLayoutView="90" zoomScalePageLayoutView="0" workbookViewId="0" topLeftCell="B264">
      <selection activeCell="H173" sqref="H173"/>
    </sheetView>
  </sheetViews>
  <sheetFormatPr defaultColWidth="9.140625" defaultRowHeight="15"/>
  <cols>
    <col min="1" max="1" width="7.28125" style="8" hidden="1" customWidth="1"/>
    <col min="2" max="2" width="29.140625" style="8" customWidth="1"/>
    <col min="3" max="3" width="12.00390625" style="9" customWidth="1"/>
    <col min="4" max="4" width="12.140625" style="9" customWidth="1"/>
    <col min="5" max="5" width="10.8515625" style="9" customWidth="1"/>
    <col min="6" max="6" width="12.57421875" style="9" customWidth="1"/>
    <col min="7" max="7" width="11.140625" style="9" customWidth="1"/>
    <col min="8" max="8" width="10.8515625" style="9" customWidth="1"/>
    <col min="9" max="9" width="12.140625" style="9" customWidth="1"/>
    <col min="10" max="10" width="11.00390625" style="9" customWidth="1"/>
    <col min="11" max="11" width="7.57421875" style="11" customWidth="1"/>
    <col min="12" max="15" width="9.140625" style="8" customWidth="1"/>
    <col min="16" max="16" width="16.7109375" style="8" customWidth="1"/>
    <col min="17" max="16384" width="9.140625" style="8" customWidth="1"/>
  </cols>
  <sheetData>
    <row r="1" ht="15.75" hidden="1">
      <c r="K1" s="10" t="s">
        <v>105</v>
      </c>
    </row>
    <row r="2" ht="15.75" hidden="1">
      <c r="K2" s="10" t="s">
        <v>106</v>
      </c>
    </row>
    <row r="3" ht="15.75" hidden="1">
      <c r="K3" s="10" t="s">
        <v>107</v>
      </c>
    </row>
    <row r="4" ht="15.75" hidden="1">
      <c r="K4" s="10" t="s">
        <v>108</v>
      </c>
    </row>
    <row r="5" ht="15.75" hidden="1"/>
    <row r="6" ht="15.75">
      <c r="K6" s="10" t="s">
        <v>105</v>
      </c>
    </row>
    <row r="7" ht="15.75">
      <c r="K7" s="10" t="s">
        <v>106</v>
      </c>
    </row>
    <row r="8" ht="15.75">
      <c r="K8" s="10" t="s">
        <v>107</v>
      </c>
    </row>
    <row r="9" ht="15.75">
      <c r="K9" s="10" t="s">
        <v>108</v>
      </c>
    </row>
    <row r="10" ht="15.75">
      <c r="K10" s="10"/>
    </row>
    <row r="11" spans="2:11" ht="15.75">
      <c r="B11" s="12"/>
      <c r="C11" s="12"/>
      <c r="D11" s="12"/>
      <c r="E11" s="12"/>
      <c r="F11" s="12"/>
      <c r="G11" s="12"/>
      <c r="H11" s="12"/>
      <c r="I11" s="12"/>
      <c r="J11" s="12"/>
      <c r="K11" s="10" t="s">
        <v>45</v>
      </c>
    </row>
    <row r="12" spans="2:11" ht="15.75">
      <c r="B12" s="12"/>
      <c r="C12" s="12"/>
      <c r="D12" s="12"/>
      <c r="E12" s="12"/>
      <c r="F12" s="12"/>
      <c r="G12" s="12"/>
      <c r="H12" s="12"/>
      <c r="I12" s="12"/>
      <c r="J12" s="12"/>
      <c r="K12" s="10" t="s">
        <v>42</v>
      </c>
    </row>
    <row r="13" spans="2:11" ht="15.75">
      <c r="B13" s="12"/>
      <c r="C13" s="12"/>
      <c r="D13" s="12"/>
      <c r="E13" s="12"/>
      <c r="F13" s="12"/>
      <c r="G13" s="12"/>
      <c r="H13" s="12"/>
      <c r="I13" s="12"/>
      <c r="J13" s="12"/>
      <c r="K13" s="10" t="s">
        <v>44</v>
      </c>
    </row>
    <row r="14" spans="2:11" ht="15.75">
      <c r="B14" s="12"/>
      <c r="C14" s="12"/>
      <c r="D14" s="12"/>
      <c r="E14" s="12"/>
      <c r="F14" s="12"/>
      <c r="G14" s="12"/>
      <c r="H14" s="12"/>
      <c r="I14" s="12"/>
      <c r="J14" s="12"/>
      <c r="K14" s="10" t="s">
        <v>43</v>
      </c>
    </row>
    <row r="15" spans="1:11" s="13" customFormat="1" ht="21" customHeight="1">
      <c r="A15" s="35" t="s">
        <v>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s="13" customFormat="1" ht="18.75">
      <c r="A16" s="35" t="s">
        <v>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s="13" customFormat="1" ht="20.25" customHeight="1">
      <c r="A17" s="36" t="s">
        <v>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1" ht="194.25" customHeight="1">
      <c r="A18" s="37" t="s">
        <v>15</v>
      </c>
      <c r="B18" s="37" t="s">
        <v>16</v>
      </c>
      <c r="C18" s="37" t="s">
        <v>13</v>
      </c>
      <c r="D18" s="37"/>
      <c r="E18" s="37"/>
      <c r="F18" s="37"/>
      <c r="G18" s="37"/>
      <c r="H18" s="37"/>
      <c r="I18" s="37"/>
      <c r="J18" s="37"/>
      <c r="K18" s="1" t="s">
        <v>14</v>
      </c>
    </row>
    <row r="19" spans="1:11" ht="16.5" customHeight="1">
      <c r="A19" s="37"/>
      <c r="B19" s="37"/>
      <c r="C19" s="24" t="s">
        <v>3</v>
      </c>
      <c r="D19" s="24" t="s">
        <v>17</v>
      </c>
      <c r="E19" s="24" t="s">
        <v>18</v>
      </c>
      <c r="F19" s="24" t="s">
        <v>19</v>
      </c>
      <c r="G19" s="24" t="s">
        <v>20</v>
      </c>
      <c r="H19" s="24" t="s">
        <v>21</v>
      </c>
      <c r="I19" s="24" t="s">
        <v>22</v>
      </c>
      <c r="J19" s="24" t="s">
        <v>23</v>
      </c>
      <c r="K19" s="2"/>
    </row>
    <row r="20" spans="1:11" s="9" customFormat="1" ht="15.75">
      <c r="A20" s="24">
        <v>1</v>
      </c>
      <c r="B20" s="24">
        <v>2</v>
      </c>
      <c r="C20" s="24">
        <v>3</v>
      </c>
      <c r="D20" s="24">
        <v>4</v>
      </c>
      <c r="E20" s="24">
        <v>5</v>
      </c>
      <c r="F20" s="24">
        <v>6</v>
      </c>
      <c r="G20" s="24">
        <v>7</v>
      </c>
      <c r="H20" s="24">
        <v>8</v>
      </c>
      <c r="I20" s="24">
        <v>9</v>
      </c>
      <c r="J20" s="24">
        <v>10</v>
      </c>
      <c r="K20" s="1">
        <v>11</v>
      </c>
    </row>
    <row r="21" spans="1:11" ht="63">
      <c r="A21" s="24">
        <v>1</v>
      </c>
      <c r="B21" s="23" t="s">
        <v>24</v>
      </c>
      <c r="C21" s="3">
        <f>C22+C23+C24</f>
        <v>756526.62</v>
      </c>
      <c r="D21" s="3">
        <f>SUM(D22:D24)</f>
        <v>126543.22</v>
      </c>
      <c r="E21" s="3">
        <f aca="true" t="shared" si="0" ref="E21:J21">SUM(E22:E24)</f>
        <v>97277.8</v>
      </c>
      <c r="F21" s="3">
        <f t="shared" si="0"/>
        <v>100782</v>
      </c>
      <c r="G21" s="3">
        <f>SUM(G22:G24)</f>
        <v>105452.9</v>
      </c>
      <c r="H21" s="3">
        <f>SUM(H22:H24)</f>
        <v>112912.19999999998</v>
      </c>
      <c r="I21" s="3">
        <f t="shared" si="0"/>
        <v>106643.40000000001</v>
      </c>
      <c r="J21" s="3">
        <f t="shared" si="0"/>
        <v>106915.1</v>
      </c>
      <c r="K21" s="2" t="s">
        <v>4</v>
      </c>
    </row>
    <row r="22" spans="1:11" ht="15.75">
      <c r="A22" s="24">
        <v>2</v>
      </c>
      <c r="B22" s="23" t="s">
        <v>5</v>
      </c>
      <c r="C22" s="3">
        <f>SUM(D22:J22)</f>
        <v>264067.30000000005</v>
      </c>
      <c r="D22" s="3">
        <f>D26+D30</f>
        <v>51968.7</v>
      </c>
      <c r="E22" s="3">
        <f aca="true" t="shared" si="1" ref="E22:J22">E26+E30</f>
        <v>36574.00000000001</v>
      </c>
      <c r="F22" s="3">
        <f t="shared" si="1"/>
        <v>29515.5</v>
      </c>
      <c r="G22" s="3">
        <f>G26+G30</f>
        <v>33387.6</v>
      </c>
      <c r="H22" s="3">
        <f t="shared" si="1"/>
        <v>37529.5</v>
      </c>
      <c r="I22" s="3">
        <f t="shared" si="1"/>
        <v>37540.5</v>
      </c>
      <c r="J22" s="3">
        <f t="shared" si="1"/>
        <v>37551.5</v>
      </c>
      <c r="K22" s="2" t="s">
        <v>4</v>
      </c>
    </row>
    <row r="23" spans="1:11" ht="15.75">
      <c r="A23" s="24">
        <v>3</v>
      </c>
      <c r="B23" s="23" t="s">
        <v>6</v>
      </c>
      <c r="C23" s="3">
        <f>SUM(D23:J23)</f>
        <v>466295.12</v>
      </c>
      <c r="D23" s="3">
        <f aca="true" t="shared" si="2" ref="D23:J24">D27+D31</f>
        <v>74574.52</v>
      </c>
      <c r="E23" s="3">
        <f t="shared" si="2"/>
        <v>60703.799999999996</v>
      </c>
      <c r="F23" s="3">
        <f t="shared" si="2"/>
        <v>65734.5</v>
      </c>
      <c r="G23" s="3">
        <f t="shared" si="2"/>
        <v>66221.29999999999</v>
      </c>
      <c r="H23" s="3">
        <f t="shared" si="2"/>
        <v>70509.79999999999</v>
      </c>
      <c r="I23" s="3">
        <f t="shared" si="2"/>
        <v>64154.100000000006</v>
      </c>
      <c r="J23" s="3">
        <f t="shared" si="2"/>
        <v>64397.100000000006</v>
      </c>
      <c r="K23" s="2" t="s">
        <v>4</v>
      </c>
    </row>
    <row r="24" spans="1:11" ht="15.75">
      <c r="A24" s="24">
        <v>4</v>
      </c>
      <c r="B24" s="23" t="s">
        <v>215</v>
      </c>
      <c r="C24" s="3">
        <f aca="true" t="shared" si="3" ref="C24:C31">SUM(D24:J24)</f>
        <v>26164.2</v>
      </c>
      <c r="D24" s="3">
        <f t="shared" si="2"/>
        <v>0</v>
      </c>
      <c r="E24" s="3">
        <f t="shared" si="2"/>
        <v>0</v>
      </c>
      <c r="F24" s="3">
        <f t="shared" si="2"/>
        <v>5532</v>
      </c>
      <c r="G24" s="3">
        <f t="shared" si="2"/>
        <v>5844</v>
      </c>
      <c r="H24" s="3">
        <f t="shared" si="2"/>
        <v>4872.9</v>
      </c>
      <c r="I24" s="3">
        <f t="shared" si="2"/>
        <v>4948.8</v>
      </c>
      <c r="J24" s="3">
        <f t="shared" si="2"/>
        <v>4966.5</v>
      </c>
      <c r="K24" s="2" t="s">
        <v>4</v>
      </c>
    </row>
    <row r="25" spans="1:11" ht="15.75">
      <c r="A25" s="24">
        <v>5</v>
      </c>
      <c r="B25" s="23" t="s">
        <v>7</v>
      </c>
      <c r="C25" s="3">
        <f>C26+C27</f>
        <v>13932.9</v>
      </c>
      <c r="D25" s="3">
        <f>SUM(D26:D28)</f>
        <v>13932.9</v>
      </c>
      <c r="E25" s="3">
        <f aca="true" t="shared" si="4" ref="E25:J25">SUM(E26:E28)</f>
        <v>0</v>
      </c>
      <c r="F25" s="3">
        <f t="shared" si="4"/>
        <v>0</v>
      </c>
      <c r="G25" s="3">
        <f t="shared" si="4"/>
        <v>0</v>
      </c>
      <c r="H25" s="3">
        <f t="shared" si="4"/>
        <v>0</v>
      </c>
      <c r="I25" s="3">
        <f t="shared" si="4"/>
        <v>0</v>
      </c>
      <c r="J25" s="3">
        <f t="shared" si="4"/>
        <v>0</v>
      </c>
      <c r="K25" s="2" t="s">
        <v>4</v>
      </c>
    </row>
    <row r="26" spans="1:11" ht="15.75">
      <c r="A26" s="24">
        <v>6</v>
      </c>
      <c r="B26" s="23" t="s">
        <v>5</v>
      </c>
      <c r="C26" s="3">
        <f t="shared" si="3"/>
        <v>12906.4</v>
      </c>
      <c r="D26" s="3">
        <f>D40+D181+D260+D285+D353+D890+D463+D588+D785+D987+D1020+D1065+D1110</f>
        <v>12906.4</v>
      </c>
      <c r="E26" s="3">
        <f>E40+E181+E260+E285+E353+E890+E463+E588+E785+E987+E1020+E1065+E1110</f>
        <v>0</v>
      </c>
      <c r="F26" s="3">
        <f>F40+F181+F260+F285+F353+F890+F463+F588+F785+F987+F1020+F1065+F1110</f>
        <v>0</v>
      </c>
      <c r="G26" s="3">
        <f>G40+G181+G260+G285+G353+G890+G463+G588+G785+G987+G1020+G1065+G1110</f>
        <v>0</v>
      </c>
      <c r="H26" s="3">
        <f>H40+H181+H260+H285+H353+H890+H463+H588+H785+H987+H1020+H1065+H1110</f>
        <v>0</v>
      </c>
      <c r="I26" s="3">
        <f>I40+I181+I260+I285+I353+I890+I463+I588+I785+I987+I1020+I1065+I1110</f>
        <v>0</v>
      </c>
      <c r="J26" s="3">
        <f>J40+J181+J260+J285+J353+J890+J463+J588+J785+J987+J1020+J1065+J1110</f>
        <v>0</v>
      </c>
      <c r="K26" s="2" t="s">
        <v>4</v>
      </c>
    </row>
    <row r="27" spans="1:11" ht="15.75">
      <c r="A27" s="24">
        <v>7</v>
      </c>
      <c r="B27" s="23" t="s">
        <v>6</v>
      </c>
      <c r="C27" s="3">
        <f t="shared" si="3"/>
        <v>1026.5</v>
      </c>
      <c r="D27" s="3">
        <f>D41+D182+D261+D286+D354+D891+D464+D589+D786+D988+D1021+D1066+D1111</f>
        <v>1026.5</v>
      </c>
      <c r="E27" s="3">
        <f>E41+E182+E261+E286+E354+E891+E464+E589+E786+E988+E1021+E1066+E1111</f>
        <v>0</v>
      </c>
      <c r="F27" s="3">
        <f>F41+F182+F261+F286+F354+F891+F464+F589+F786+F988+F1021+F1066+F1111</f>
        <v>0</v>
      </c>
      <c r="G27" s="3">
        <f>G41+G182+G261+G286+G354+G891+G464+G589+G786+G988+G1021+G1066+G1111</f>
        <v>0</v>
      </c>
      <c r="H27" s="3">
        <f>H41+H182+H261+H286+H354+H891+H464+H589+H786+H988+H1021+H1066+H1111</f>
        <v>0</v>
      </c>
      <c r="I27" s="3">
        <f>I41+I182+I261+I286+I354+I891+I464+I589+I786+I988+I1021+I1066+I1111</f>
        <v>0</v>
      </c>
      <c r="J27" s="3">
        <f>J41+J182+J261+J286+J354+J891+J464+J589+J786+J988+J1021+J1066+J1111</f>
        <v>0</v>
      </c>
      <c r="K27" s="2" t="s">
        <v>4</v>
      </c>
    </row>
    <row r="28" spans="1:11" ht="15.75">
      <c r="A28" s="24">
        <v>8</v>
      </c>
      <c r="B28" s="23" t="s">
        <v>215</v>
      </c>
      <c r="C28" s="3">
        <f t="shared" si="3"/>
        <v>0</v>
      </c>
      <c r="D28" s="3">
        <f>D42+D183+D262+D287+D355+D892+D465+D590+D787+D989+D1022+D1067+D1112</f>
        <v>0</v>
      </c>
      <c r="E28" s="3">
        <f>E42+E183+E262+E287+E355+E892+E465+E590+E787+E989+E1022+E1067+E1112</f>
        <v>0</v>
      </c>
      <c r="F28" s="3">
        <f>F42+F183+F262+F287+F355+F892+F465+F590+F787+F989+F1022+F1067+F1112</f>
        <v>0</v>
      </c>
      <c r="G28" s="3">
        <f>G42+G183+G262+G287+G355+G892+G465+G590+G787+G989+G1022+G1067+G1112</f>
        <v>0</v>
      </c>
      <c r="H28" s="3">
        <f>H42+H183+H262+H287+H355+H892+H465+H590+H787+H989+H1022+H1067+H1112</f>
        <v>0</v>
      </c>
      <c r="I28" s="3">
        <f>I42+I183+I262+I287+I355+I892+I465+I590+I787+I989+I1022+I1067+I1112</f>
        <v>0</v>
      </c>
      <c r="J28" s="3">
        <f>J42+J183+J262+J287+J355+J892+J465+J590+J787+J989+J1022+J1067+J1112</f>
        <v>0</v>
      </c>
      <c r="K28" s="2" t="s">
        <v>4</v>
      </c>
    </row>
    <row r="29" spans="1:11" ht="15.75">
      <c r="A29" s="24">
        <v>9</v>
      </c>
      <c r="B29" s="23" t="s">
        <v>8</v>
      </c>
      <c r="C29" s="3">
        <f>C31+C30+C32</f>
        <v>742593.72</v>
      </c>
      <c r="D29" s="3">
        <f>SUM(D30:D32)</f>
        <v>112610.32</v>
      </c>
      <c r="E29" s="3">
        <f aca="true" t="shared" si="5" ref="E29:J29">SUM(E30:E32)</f>
        <v>97277.8</v>
      </c>
      <c r="F29" s="3">
        <f>SUM(F30:F32)</f>
        <v>100782</v>
      </c>
      <c r="G29" s="3">
        <f>SUM(G30:G32)</f>
        <v>105452.9</v>
      </c>
      <c r="H29" s="3">
        <f t="shared" si="5"/>
        <v>112912.19999999998</v>
      </c>
      <c r="I29" s="3">
        <f t="shared" si="5"/>
        <v>106643.40000000001</v>
      </c>
      <c r="J29" s="3">
        <f t="shared" si="5"/>
        <v>106915.1</v>
      </c>
      <c r="K29" s="2" t="s">
        <v>4</v>
      </c>
    </row>
    <row r="30" spans="1:11" ht="15.75">
      <c r="A30" s="24">
        <v>10</v>
      </c>
      <c r="B30" s="23" t="s">
        <v>5</v>
      </c>
      <c r="C30" s="3">
        <f t="shared" si="3"/>
        <v>251160.9</v>
      </c>
      <c r="D30" s="3">
        <f>D55+D196+D275+D299+D368+D905+D478+D611+D800+D449+D1002+D1035+D1080+D1125</f>
        <v>39062.299999999996</v>
      </c>
      <c r="E30" s="3">
        <f>E55+E196+E275+E299+E368+E905+E478+E611+E800+E449+E1002+E1035+E1080+E1125</f>
        <v>36574.00000000001</v>
      </c>
      <c r="F30" s="3">
        <f>F55+F196+F275+F299+F368+F905+F478+F611+F800+F449+F1002+F1035+F1080+F1125</f>
        <v>29515.5</v>
      </c>
      <c r="G30" s="3">
        <f>G55+G196+G275+G299+G368+G905+G478+G611+G800+G449+G1002+G1035+G1080+G1125</f>
        <v>33387.6</v>
      </c>
      <c r="H30" s="3">
        <f>H55+H196+H275+H299+H368+H905+H478+H611+H800+H449+H1002+H1035+H1080+H1125</f>
        <v>37529.5</v>
      </c>
      <c r="I30" s="3">
        <f>I55+I196+I275+I299+I368+I905+I478+I611+I800+I449+I1002+I1035+I1080+I1125</f>
        <v>37540.5</v>
      </c>
      <c r="J30" s="3">
        <f>J55+J196+J275+J299+J368+J905+J478+J611+J800+J449+J1002+J1035+J1080+J1125</f>
        <v>37551.5</v>
      </c>
      <c r="K30" s="2" t="s">
        <v>4</v>
      </c>
    </row>
    <row r="31" spans="1:11" ht="15.75">
      <c r="A31" s="24">
        <v>11</v>
      </c>
      <c r="B31" s="23" t="s">
        <v>6</v>
      </c>
      <c r="C31" s="3">
        <f t="shared" si="3"/>
        <v>465268.62</v>
      </c>
      <c r="D31" s="3">
        <f>D56+D197+D276+D300+D369+D906+D479+D612+D801+D450+D1003+D1036+D1081+D1126</f>
        <v>73548.02</v>
      </c>
      <c r="E31" s="3">
        <f>E56+E197+E276+E300+E369+E906+E479+E612+E801+E450+E1003+E1036+E1081+E1126</f>
        <v>60703.799999999996</v>
      </c>
      <c r="F31" s="3">
        <f>F56+F197+F276+F300+F369+F906+F479+F612+F801+F450+F1003+F1036+F1081+F1126</f>
        <v>65734.5</v>
      </c>
      <c r="G31" s="3">
        <f>G56+G197+G276+G300+G369+G906+G479+G612+G801+G450+G1003+G1036+G1081+G1126</f>
        <v>66221.29999999999</v>
      </c>
      <c r="H31" s="3">
        <f>H56+H197+H276+H300+H369+H906+H479+H612+H801+H450+H1003+H1036+H1081+H1126</f>
        <v>70509.79999999999</v>
      </c>
      <c r="I31" s="3">
        <f>I56+I197+I276+I300+I369+I906+I479+I612+I801+I450+I1003+I1036+I1081+I1126</f>
        <v>64154.100000000006</v>
      </c>
      <c r="J31" s="3">
        <f>J56+J197+J276+J300+J369+J906+J479+J612+J801+J450+J1003+J1036+J1081+J1126</f>
        <v>64397.100000000006</v>
      </c>
      <c r="K31" s="2" t="s">
        <v>4</v>
      </c>
    </row>
    <row r="32" spans="1:11" ht="15.75">
      <c r="A32" s="24">
        <v>12</v>
      </c>
      <c r="B32" s="23" t="s">
        <v>215</v>
      </c>
      <c r="C32" s="3">
        <f>SUM(D32:J32)</f>
        <v>26164.2</v>
      </c>
      <c r="D32" s="3">
        <f>D57+D198+D277+D301+D370+D907+D480+D613+D802+D451+D1004+D1037+D1082+D1127</f>
        <v>0</v>
      </c>
      <c r="E32" s="3">
        <f>E57+E198+E277+E301+E370+E907+E480+E613+E802+E451+E1004+E1037+E1082+E1127</f>
        <v>0</v>
      </c>
      <c r="F32" s="3">
        <f>F57+F198+F277+F301+F370+F907+F480+F613+F802+F451+F1004+F1037+F1082+F1127</f>
        <v>5532</v>
      </c>
      <c r="G32" s="3">
        <f>G57+G198+G277+G301+G370+G907+G480+G613+G802+G451+G1004+G1037+G1082+G1127</f>
        <v>5844</v>
      </c>
      <c r="H32" s="3">
        <f>H57+H198+H277+H301+H370+H907+H480+H613+H802+H451+H1004+H1037+H1082+H1127</f>
        <v>4872.9</v>
      </c>
      <c r="I32" s="3">
        <f>I57+I198+I277+I301+I370+I907+I480+I613+I802+I451+I1004+I1037+I1082+I1127</f>
        <v>4948.8</v>
      </c>
      <c r="J32" s="3">
        <f>J57+J198+J277+J301+J370+J907+J480+J613+J802+J451+J1004+J1037+J1082+J1127</f>
        <v>4966.5</v>
      </c>
      <c r="K32" s="2" t="s">
        <v>4</v>
      </c>
    </row>
    <row r="33" spans="1:11" ht="30" customHeight="1">
      <c r="A33" s="24">
        <v>13</v>
      </c>
      <c r="B33" s="33" t="s">
        <v>25</v>
      </c>
      <c r="C33" s="33"/>
      <c r="D33" s="33"/>
      <c r="E33" s="33"/>
      <c r="F33" s="33"/>
      <c r="G33" s="33"/>
      <c r="H33" s="33"/>
      <c r="I33" s="33"/>
      <c r="J33" s="33"/>
      <c r="K33" s="33"/>
    </row>
    <row r="34" spans="1:11" s="14" customFormat="1" ht="47.25">
      <c r="A34" s="24">
        <v>14</v>
      </c>
      <c r="B34" s="22" t="s">
        <v>33</v>
      </c>
      <c r="C34" s="3">
        <f>SUM(D34:J34)</f>
        <v>48507.1</v>
      </c>
      <c r="D34" s="3">
        <f aca="true" t="shared" si="6" ref="D34:J34">SUM(D35:D37)</f>
        <v>3107.8</v>
      </c>
      <c r="E34" s="3">
        <f t="shared" si="6"/>
        <v>2284</v>
      </c>
      <c r="F34" s="3">
        <f t="shared" si="6"/>
        <v>2000.8</v>
      </c>
      <c r="G34" s="3">
        <f t="shared" si="6"/>
        <v>7675.5</v>
      </c>
      <c r="H34" s="3">
        <f t="shared" si="6"/>
        <v>17287</v>
      </c>
      <c r="I34" s="3">
        <f t="shared" si="6"/>
        <v>8076</v>
      </c>
      <c r="J34" s="3">
        <f t="shared" si="6"/>
        <v>8076</v>
      </c>
      <c r="K34" s="4" t="s">
        <v>4</v>
      </c>
    </row>
    <row r="35" spans="1:11" s="14" customFormat="1" ht="15.75">
      <c r="A35" s="24">
        <v>15</v>
      </c>
      <c r="B35" s="22" t="s">
        <v>5</v>
      </c>
      <c r="C35" s="3">
        <f>SUM(D35:J35)</f>
        <v>0</v>
      </c>
      <c r="D35" s="3">
        <f>D40+D55</f>
        <v>0</v>
      </c>
      <c r="E35" s="3">
        <f aca="true" t="shared" si="7" ref="E35:J35">E40+E55</f>
        <v>0</v>
      </c>
      <c r="F35" s="3">
        <f t="shared" si="7"/>
        <v>0</v>
      </c>
      <c r="G35" s="3">
        <f t="shared" si="7"/>
        <v>0</v>
      </c>
      <c r="H35" s="3">
        <f t="shared" si="7"/>
        <v>0</v>
      </c>
      <c r="I35" s="3">
        <f t="shared" si="7"/>
        <v>0</v>
      </c>
      <c r="J35" s="3">
        <f t="shared" si="7"/>
        <v>0</v>
      </c>
      <c r="K35" s="4" t="s">
        <v>4</v>
      </c>
    </row>
    <row r="36" spans="1:11" s="14" customFormat="1" ht="15.75">
      <c r="A36" s="24">
        <v>16</v>
      </c>
      <c r="B36" s="22" t="s">
        <v>6</v>
      </c>
      <c r="C36" s="3">
        <f>SUM(D36:J36)</f>
        <v>48507.1</v>
      </c>
      <c r="D36" s="3">
        <f aca="true" t="shared" si="8" ref="D36:J37">D41+D56</f>
        <v>3107.8</v>
      </c>
      <c r="E36" s="3">
        <f aca="true" t="shared" si="9" ref="E36:J36">E41+E56</f>
        <v>2284</v>
      </c>
      <c r="F36" s="3">
        <f t="shared" si="9"/>
        <v>2000.8</v>
      </c>
      <c r="G36" s="3">
        <f t="shared" si="9"/>
        <v>7675.5</v>
      </c>
      <c r="H36" s="3">
        <f t="shared" si="9"/>
        <v>17287</v>
      </c>
      <c r="I36" s="3">
        <f t="shared" si="9"/>
        <v>8076</v>
      </c>
      <c r="J36" s="3">
        <f t="shared" si="9"/>
        <v>8076</v>
      </c>
      <c r="K36" s="4" t="s">
        <v>4</v>
      </c>
    </row>
    <row r="37" spans="1:11" s="14" customFormat="1" ht="15.75">
      <c r="A37" s="24">
        <v>17</v>
      </c>
      <c r="B37" s="22" t="s">
        <v>215</v>
      </c>
      <c r="C37" s="3">
        <f>SUM(D37:J37)</f>
        <v>0</v>
      </c>
      <c r="D37" s="3">
        <f t="shared" si="8"/>
        <v>0</v>
      </c>
      <c r="E37" s="3">
        <f t="shared" si="8"/>
        <v>0</v>
      </c>
      <c r="F37" s="3">
        <f t="shared" si="8"/>
        <v>0</v>
      </c>
      <c r="G37" s="3">
        <f t="shared" si="8"/>
        <v>0</v>
      </c>
      <c r="H37" s="3">
        <f t="shared" si="8"/>
        <v>0</v>
      </c>
      <c r="I37" s="3">
        <f t="shared" si="8"/>
        <v>0</v>
      </c>
      <c r="J37" s="3">
        <f t="shared" si="8"/>
        <v>0</v>
      </c>
      <c r="K37" s="4" t="s">
        <v>4</v>
      </c>
    </row>
    <row r="38" spans="1:11" ht="15.75">
      <c r="A38" s="24">
        <v>18</v>
      </c>
      <c r="B38" s="32" t="s">
        <v>9</v>
      </c>
      <c r="C38" s="32"/>
      <c r="D38" s="32"/>
      <c r="E38" s="32"/>
      <c r="F38" s="32"/>
      <c r="G38" s="32"/>
      <c r="H38" s="32"/>
      <c r="I38" s="32"/>
      <c r="J38" s="32"/>
      <c r="K38" s="32"/>
    </row>
    <row r="39" spans="1:11" ht="47.25">
      <c r="A39" s="24">
        <v>19</v>
      </c>
      <c r="B39" s="23" t="s">
        <v>26</v>
      </c>
      <c r="C39" s="3">
        <f>SUM(D39:J39)</f>
        <v>85</v>
      </c>
      <c r="D39" s="3">
        <f>SUM(D40:D42)</f>
        <v>85</v>
      </c>
      <c r="E39" s="3">
        <f aca="true" t="shared" si="10" ref="E39:J39">SUM(E40:E42)</f>
        <v>0</v>
      </c>
      <c r="F39" s="3">
        <f t="shared" si="10"/>
        <v>0</v>
      </c>
      <c r="G39" s="3">
        <f t="shared" si="10"/>
        <v>0</v>
      </c>
      <c r="H39" s="3">
        <f t="shared" si="10"/>
        <v>0</v>
      </c>
      <c r="I39" s="3">
        <f t="shared" si="10"/>
        <v>0</v>
      </c>
      <c r="J39" s="3">
        <f t="shared" si="10"/>
        <v>0</v>
      </c>
      <c r="K39" s="2" t="s">
        <v>4</v>
      </c>
    </row>
    <row r="40" spans="1:11" ht="15.75">
      <c r="A40" s="24">
        <v>20</v>
      </c>
      <c r="B40" s="23" t="s">
        <v>5</v>
      </c>
      <c r="C40" s="3">
        <f>SUM(D40:J40)</f>
        <v>0</v>
      </c>
      <c r="D40" s="3">
        <f>D45+D50</f>
        <v>0</v>
      </c>
      <c r="E40" s="3">
        <f aca="true" t="shared" si="11" ref="E40:J40">E45+E50</f>
        <v>0</v>
      </c>
      <c r="F40" s="3">
        <f t="shared" si="11"/>
        <v>0</v>
      </c>
      <c r="G40" s="3">
        <f t="shared" si="11"/>
        <v>0</v>
      </c>
      <c r="H40" s="3">
        <f t="shared" si="11"/>
        <v>0</v>
      </c>
      <c r="I40" s="3">
        <f t="shared" si="11"/>
        <v>0</v>
      </c>
      <c r="J40" s="3">
        <f t="shared" si="11"/>
        <v>0</v>
      </c>
      <c r="K40" s="2" t="s">
        <v>4</v>
      </c>
    </row>
    <row r="41" spans="1:11" ht="15.75">
      <c r="A41" s="24">
        <v>21</v>
      </c>
      <c r="B41" s="23" t="s">
        <v>6</v>
      </c>
      <c r="C41" s="3">
        <f>SUM(D41:J41)</f>
        <v>85</v>
      </c>
      <c r="D41" s="3">
        <f>D46+D51</f>
        <v>85</v>
      </c>
      <c r="E41" s="3">
        <f aca="true" t="shared" si="12" ref="E41:J41">E46+E51</f>
        <v>0</v>
      </c>
      <c r="F41" s="3">
        <f t="shared" si="12"/>
        <v>0</v>
      </c>
      <c r="G41" s="3">
        <f t="shared" si="12"/>
        <v>0</v>
      </c>
      <c r="H41" s="3">
        <f t="shared" si="12"/>
        <v>0</v>
      </c>
      <c r="I41" s="3">
        <f t="shared" si="12"/>
        <v>0</v>
      </c>
      <c r="J41" s="3">
        <f t="shared" si="12"/>
        <v>0</v>
      </c>
      <c r="K41" s="2" t="s">
        <v>4</v>
      </c>
    </row>
    <row r="42" spans="1:11" ht="15.75">
      <c r="A42" s="24">
        <v>22</v>
      </c>
      <c r="B42" s="23" t="s">
        <v>215</v>
      </c>
      <c r="C42" s="3">
        <f>SUM(D42:J42)</f>
        <v>0</v>
      </c>
      <c r="D42" s="3">
        <f>D47+D52</f>
        <v>0</v>
      </c>
      <c r="E42" s="3">
        <f aca="true" t="shared" si="13" ref="E42:J42">E47+E52</f>
        <v>0</v>
      </c>
      <c r="F42" s="3">
        <f t="shared" si="13"/>
        <v>0</v>
      </c>
      <c r="G42" s="3">
        <f t="shared" si="13"/>
        <v>0</v>
      </c>
      <c r="H42" s="3">
        <f t="shared" si="13"/>
        <v>0</v>
      </c>
      <c r="I42" s="3">
        <f t="shared" si="13"/>
        <v>0</v>
      </c>
      <c r="J42" s="3">
        <f t="shared" si="13"/>
        <v>0</v>
      </c>
      <c r="K42" s="2" t="s">
        <v>4</v>
      </c>
    </row>
    <row r="43" spans="1:11" ht="15.75">
      <c r="A43" s="24">
        <v>23</v>
      </c>
      <c r="B43" s="34" t="s">
        <v>10</v>
      </c>
      <c r="C43" s="34"/>
      <c r="D43" s="34"/>
      <c r="E43" s="34"/>
      <c r="F43" s="34"/>
      <c r="G43" s="34"/>
      <c r="H43" s="34"/>
      <c r="I43" s="34"/>
      <c r="J43" s="34"/>
      <c r="K43" s="34"/>
    </row>
    <row r="44" spans="1:11" ht="63">
      <c r="A44" s="24">
        <v>24</v>
      </c>
      <c r="B44" s="23" t="s">
        <v>27</v>
      </c>
      <c r="C44" s="3">
        <f>SUM(C45:C47)</f>
        <v>0</v>
      </c>
      <c r="D44" s="3">
        <f>SUM(D45:D47)</f>
        <v>0</v>
      </c>
      <c r="E44" s="3">
        <f aca="true" t="shared" si="14" ref="E44:J44">SUM(E45:E47)</f>
        <v>0</v>
      </c>
      <c r="F44" s="3">
        <f t="shared" si="14"/>
        <v>0</v>
      </c>
      <c r="G44" s="3">
        <f t="shared" si="14"/>
        <v>0</v>
      </c>
      <c r="H44" s="3">
        <f t="shared" si="14"/>
        <v>0</v>
      </c>
      <c r="I44" s="3">
        <f t="shared" si="14"/>
        <v>0</v>
      </c>
      <c r="J44" s="3">
        <f t="shared" si="14"/>
        <v>0</v>
      </c>
      <c r="K44" s="2"/>
    </row>
    <row r="45" spans="1:11" ht="15.75">
      <c r="A45" s="24">
        <v>25</v>
      </c>
      <c r="B45" s="23" t="s">
        <v>5</v>
      </c>
      <c r="C45" s="3">
        <f>SUM(D45:J45)</f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2"/>
    </row>
    <row r="46" spans="1:11" ht="15.75">
      <c r="A46" s="24">
        <v>26</v>
      </c>
      <c r="B46" s="23" t="s">
        <v>6</v>
      </c>
      <c r="C46" s="3">
        <f>SUM(D46:J46)</f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2"/>
    </row>
    <row r="47" spans="1:11" ht="15.75">
      <c r="A47" s="24">
        <v>27</v>
      </c>
      <c r="B47" s="23" t="s">
        <v>215</v>
      </c>
      <c r="C47" s="3">
        <f>SUM(D47:J47)</f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2"/>
    </row>
    <row r="48" spans="1:11" ht="15.75">
      <c r="A48" s="24">
        <v>28</v>
      </c>
      <c r="B48" s="34" t="s">
        <v>11</v>
      </c>
      <c r="C48" s="34"/>
      <c r="D48" s="34"/>
      <c r="E48" s="34"/>
      <c r="F48" s="34"/>
      <c r="G48" s="34"/>
      <c r="H48" s="34"/>
      <c r="I48" s="34"/>
      <c r="J48" s="34"/>
      <c r="K48" s="34"/>
    </row>
    <row r="49" spans="1:11" ht="48" customHeight="1">
      <c r="A49" s="24">
        <v>29</v>
      </c>
      <c r="B49" s="23" t="s">
        <v>110</v>
      </c>
      <c r="C49" s="3">
        <f>SUM(C50:C52)</f>
        <v>85</v>
      </c>
      <c r="D49" s="3">
        <f>SUM(D50:D52)</f>
        <v>85</v>
      </c>
      <c r="E49" s="3">
        <f aca="true" t="shared" si="15" ref="E49:J49">SUM(E50:E52)</f>
        <v>0</v>
      </c>
      <c r="F49" s="3">
        <f t="shared" si="15"/>
        <v>0</v>
      </c>
      <c r="G49" s="3">
        <f t="shared" si="15"/>
        <v>0</v>
      </c>
      <c r="H49" s="3">
        <f t="shared" si="15"/>
        <v>0</v>
      </c>
      <c r="I49" s="3">
        <f t="shared" si="15"/>
        <v>0</v>
      </c>
      <c r="J49" s="3">
        <f t="shared" si="15"/>
        <v>0</v>
      </c>
      <c r="K49" s="1" t="s">
        <v>51</v>
      </c>
    </row>
    <row r="50" spans="1:11" ht="15.75">
      <c r="A50" s="24">
        <v>30</v>
      </c>
      <c r="B50" s="23" t="s">
        <v>5</v>
      </c>
      <c r="C50" s="3">
        <f>SUM(D50:J50)</f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2"/>
    </row>
    <row r="51" spans="1:11" ht="15.75">
      <c r="A51" s="24">
        <v>31</v>
      </c>
      <c r="B51" s="23" t="s">
        <v>6</v>
      </c>
      <c r="C51" s="3">
        <f>SUM(D51:J51)</f>
        <v>85</v>
      </c>
      <c r="D51" s="3">
        <v>85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2"/>
    </row>
    <row r="52" spans="1:11" ht="15.75">
      <c r="A52" s="24">
        <v>32</v>
      </c>
      <c r="B52" s="23" t="s">
        <v>215</v>
      </c>
      <c r="C52" s="3">
        <f>SUM(D52:J52)</f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2"/>
    </row>
    <row r="53" spans="1:13" ht="15.75">
      <c r="A53" s="24">
        <v>33</v>
      </c>
      <c r="B53" s="32" t="s">
        <v>12</v>
      </c>
      <c r="C53" s="32"/>
      <c r="D53" s="32"/>
      <c r="E53" s="32"/>
      <c r="F53" s="32"/>
      <c r="G53" s="32"/>
      <c r="H53" s="32"/>
      <c r="I53" s="32"/>
      <c r="J53" s="32"/>
      <c r="K53" s="32"/>
      <c r="M53" s="15"/>
    </row>
    <row r="54" spans="1:11" ht="47.25">
      <c r="A54" s="24">
        <v>34</v>
      </c>
      <c r="B54" s="23" t="s">
        <v>28</v>
      </c>
      <c r="C54" s="3">
        <f>SUM(D54:J54)</f>
        <v>48422.1</v>
      </c>
      <c r="D54" s="3">
        <f>SUM(D55:D57)</f>
        <v>3022.8</v>
      </c>
      <c r="E54" s="3">
        <f aca="true" t="shared" si="16" ref="E54:J54">SUM(E55:E57)</f>
        <v>2284</v>
      </c>
      <c r="F54" s="3">
        <f t="shared" si="16"/>
        <v>2000.8</v>
      </c>
      <c r="G54" s="3">
        <f t="shared" si="16"/>
        <v>7675.5</v>
      </c>
      <c r="H54" s="3">
        <f t="shared" si="16"/>
        <v>17287</v>
      </c>
      <c r="I54" s="3">
        <f t="shared" si="16"/>
        <v>8076</v>
      </c>
      <c r="J54" s="3">
        <f t="shared" si="16"/>
        <v>8076</v>
      </c>
      <c r="K54" s="2" t="s">
        <v>4</v>
      </c>
    </row>
    <row r="55" spans="1:11" ht="15.75">
      <c r="A55" s="24">
        <v>35</v>
      </c>
      <c r="B55" s="23" t="s">
        <v>5</v>
      </c>
      <c r="C55" s="3">
        <f>SUM(D55:J55)</f>
        <v>0</v>
      </c>
      <c r="D55" s="3">
        <f>D59+D63+D67+D71+D75+D79+D83+D87+D91+D95+D99+D103+D107+D111+D115+D119+D123+D127+D131+D135+D139+D143+D147</f>
        <v>0</v>
      </c>
      <c r="E55" s="3">
        <f aca="true" t="shared" si="17" ref="E55:J55">E59+E63+E67+E71+E75+E79+E83+E87+E91+E95+E99+E103+E107+E111+E115+E119+E123+E127+E131+E135+E139+E143+E147</f>
        <v>0</v>
      </c>
      <c r="F55" s="3">
        <f t="shared" si="17"/>
        <v>0</v>
      </c>
      <c r="G55" s="3">
        <f t="shared" si="17"/>
        <v>0</v>
      </c>
      <c r="H55" s="3">
        <f t="shared" si="17"/>
        <v>0</v>
      </c>
      <c r="I55" s="3">
        <f t="shared" si="17"/>
        <v>0</v>
      </c>
      <c r="J55" s="3">
        <f t="shared" si="17"/>
        <v>0</v>
      </c>
      <c r="K55" s="2" t="s">
        <v>4</v>
      </c>
    </row>
    <row r="56" spans="1:11" ht="15.75">
      <c r="A56" s="24">
        <v>36</v>
      </c>
      <c r="B56" s="23" t="s">
        <v>6</v>
      </c>
      <c r="C56" s="3">
        <f>SUM(D56:J56)</f>
        <v>48422.1</v>
      </c>
      <c r="D56" s="3">
        <f>D60+D64+D68+D72+D76+D80+D84+D88+D92+D96+D100+D104+D108+D112+D116+D120+D124+D128+D132+D136+D140+D144+D148+D152+D156+D160+D164+D168</f>
        <v>3022.8</v>
      </c>
      <c r="E56" s="3">
        <f aca="true" t="shared" si="18" ref="E56:J56">E60+E64+E68+E72+E76+E80+E84+E88+E92+E96+E100+E104+E108+E112+E116+E120+E124+E128+E132+E136+E140+E144+E148+E152+E156+E160+E164+E168</f>
        <v>2284</v>
      </c>
      <c r="F56" s="3">
        <f t="shared" si="18"/>
        <v>2000.8</v>
      </c>
      <c r="G56" s="3">
        <f t="shared" si="18"/>
        <v>7675.5</v>
      </c>
      <c r="H56" s="3">
        <f>H60+H64+H68+H72+H76+H80+H84+H88+H92+H96+H100+H104+H108+H112+H116+H120+H124+H128+H132+H136+H140+H144+H148+H152+H156+H160+H164+H168+H172</f>
        <v>17287</v>
      </c>
      <c r="I56" s="3">
        <f t="shared" si="18"/>
        <v>8076</v>
      </c>
      <c r="J56" s="3">
        <f t="shared" si="18"/>
        <v>8076</v>
      </c>
      <c r="K56" s="2" t="s">
        <v>4</v>
      </c>
    </row>
    <row r="57" spans="1:11" ht="15.75">
      <c r="A57" s="24">
        <v>37</v>
      </c>
      <c r="B57" s="23" t="s">
        <v>215</v>
      </c>
      <c r="C57" s="3">
        <f>SUM(D57:J57)</f>
        <v>0</v>
      </c>
      <c r="D57" s="3">
        <f>D61+D65+D69+D73+D77+D81+D85+D89+D93+D97+D101+D105+D109+D113+D117+D121+D125+D129+D133+D137</f>
        <v>0</v>
      </c>
      <c r="E57" s="3">
        <f aca="true" t="shared" si="19" ref="E57:J57">E61+E65+E69+E73+E77+E81+E85+E89+E93+E97+E101+E105+E109+E113+E117+E121+E125+E129+E133+E137</f>
        <v>0</v>
      </c>
      <c r="F57" s="3">
        <f t="shared" si="19"/>
        <v>0</v>
      </c>
      <c r="G57" s="3">
        <f t="shared" si="19"/>
        <v>0</v>
      </c>
      <c r="H57" s="3">
        <f t="shared" si="19"/>
        <v>0</v>
      </c>
      <c r="I57" s="3">
        <f t="shared" si="19"/>
        <v>0</v>
      </c>
      <c r="J57" s="3">
        <f t="shared" si="19"/>
        <v>0</v>
      </c>
      <c r="K57" s="2" t="s">
        <v>4</v>
      </c>
    </row>
    <row r="58" spans="1:11" ht="97.5" customHeight="1">
      <c r="A58" s="24">
        <v>38</v>
      </c>
      <c r="B58" s="23" t="s">
        <v>53</v>
      </c>
      <c r="C58" s="3">
        <f>SUM(C59:C61)</f>
        <v>30</v>
      </c>
      <c r="D58" s="3">
        <f>SUM(D59:D61)</f>
        <v>30</v>
      </c>
      <c r="E58" s="3">
        <f aca="true" t="shared" si="20" ref="E58:J58">SUM(E59:E61)</f>
        <v>0</v>
      </c>
      <c r="F58" s="3">
        <f t="shared" si="20"/>
        <v>0</v>
      </c>
      <c r="G58" s="3">
        <f t="shared" si="20"/>
        <v>0</v>
      </c>
      <c r="H58" s="3">
        <f t="shared" si="20"/>
        <v>0</v>
      </c>
      <c r="I58" s="3">
        <f t="shared" si="20"/>
        <v>0</v>
      </c>
      <c r="J58" s="3">
        <f t="shared" si="20"/>
        <v>0</v>
      </c>
      <c r="K58" s="1" t="s">
        <v>51</v>
      </c>
    </row>
    <row r="59" spans="1:11" ht="15.75">
      <c r="A59" s="24">
        <v>39</v>
      </c>
      <c r="B59" s="23" t="s">
        <v>5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2"/>
    </row>
    <row r="60" spans="1:11" ht="15.75">
      <c r="A60" s="24">
        <v>40</v>
      </c>
      <c r="B60" s="23" t="s">
        <v>6</v>
      </c>
      <c r="C60" s="3">
        <f>SUM(D60:J60)</f>
        <v>30</v>
      </c>
      <c r="D60" s="3">
        <v>30</v>
      </c>
      <c r="E60" s="3">
        <f>30-30</f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2"/>
    </row>
    <row r="61" spans="1:11" ht="15.75">
      <c r="A61" s="24">
        <v>41</v>
      </c>
      <c r="B61" s="23" t="s">
        <v>215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2"/>
    </row>
    <row r="62" spans="1:13" ht="96.75" customHeight="1">
      <c r="A62" s="24">
        <v>42</v>
      </c>
      <c r="B62" s="23" t="s">
        <v>249</v>
      </c>
      <c r="C62" s="3">
        <f aca="true" t="shared" si="21" ref="C62:J62">SUM(C63:C65)</f>
        <v>5895</v>
      </c>
      <c r="D62" s="3">
        <f t="shared" si="21"/>
        <v>200</v>
      </c>
      <c r="E62" s="3">
        <f t="shared" si="21"/>
        <v>0</v>
      </c>
      <c r="F62" s="3">
        <f t="shared" si="21"/>
        <v>0</v>
      </c>
      <c r="G62" s="3">
        <f t="shared" si="21"/>
        <v>2668</v>
      </c>
      <c r="H62" s="3">
        <f t="shared" si="21"/>
        <v>3027</v>
      </c>
      <c r="I62" s="3">
        <f t="shared" si="21"/>
        <v>0</v>
      </c>
      <c r="J62" s="3">
        <f t="shared" si="21"/>
        <v>0</v>
      </c>
      <c r="K62" s="1" t="s">
        <v>51</v>
      </c>
      <c r="M62" s="25"/>
    </row>
    <row r="63" spans="1:11" ht="15.75">
      <c r="A63" s="24">
        <v>43</v>
      </c>
      <c r="B63" s="23" t="s">
        <v>5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2"/>
    </row>
    <row r="64" spans="1:11" ht="15.75">
      <c r="A64" s="24">
        <v>44</v>
      </c>
      <c r="B64" s="23" t="s">
        <v>6</v>
      </c>
      <c r="C64" s="3">
        <f>SUM(D64:J64)</f>
        <v>5895</v>
      </c>
      <c r="D64" s="3">
        <v>200</v>
      </c>
      <c r="E64" s="3">
        <v>0</v>
      </c>
      <c r="F64" s="3">
        <v>0</v>
      </c>
      <c r="G64" s="3">
        <f>2700-32</f>
        <v>2668</v>
      </c>
      <c r="H64" s="3">
        <v>3027</v>
      </c>
      <c r="I64" s="3">
        <v>0</v>
      </c>
      <c r="J64" s="3">
        <v>0</v>
      </c>
      <c r="K64" s="2"/>
    </row>
    <row r="65" spans="1:11" ht="15.75">
      <c r="A65" s="24">
        <v>45</v>
      </c>
      <c r="B65" s="23" t="s">
        <v>215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2"/>
    </row>
    <row r="66" spans="1:11" ht="81.75" customHeight="1">
      <c r="A66" s="24">
        <v>46</v>
      </c>
      <c r="B66" s="5" t="s">
        <v>54</v>
      </c>
      <c r="C66" s="3">
        <f>SUM(C67:C69)</f>
        <v>100</v>
      </c>
      <c r="D66" s="3">
        <f aca="true" t="shared" si="22" ref="D66:J66">SUM(D67:D69)</f>
        <v>0</v>
      </c>
      <c r="E66" s="3">
        <f t="shared" si="22"/>
        <v>50</v>
      </c>
      <c r="F66" s="3">
        <f t="shared" si="22"/>
        <v>0</v>
      </c>
      <c r="G66" s="3">
        <f t="shared" si="22"/>
        <v>50</v>
      </c>
      <c r="H66" s="3">
        <f t="shared" si="22"/>
        <v>0</v>
      </c>
      <c r="I66" s="3">
        <f t="shared" si="22"/>
        <v>0</v>
      </c>
      <c r="J66" s="3">
        <f t="shared" si="22"/>
        <v>0</v>
      </c>
      <c r="K66" s="1" t="s">
        <v>51</v>
      </c>
    </row>
    <row r="67" spans="1:11" ht="15.75">
      <c r="A67" s="24">
        <v>47</v>
      </c>
      <c r="B67" s="23" t="s">
        <v>5</v>
      </c>
      <c r="C67" s="3">
        <f aca="true" t="shared" si="23" ref="C67:C98">SUM(D67:J67)</f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/>
    </row>
    <row r="68" spans="1:11" ht="15.75">
      <c r="A68" s="24">
        <v>48</v>
      </c>
      <c r="B68" s="23" t="s">
        <v>6</v>
      </c>
      <c r="C68" s="3">
        <f t="shared" si="23"/>
        <v>100</v>
      </c>
      <c r="D68" s="3">
        <v>0</v>
      </c>
      <c r="E68" s="3">
        <v>50</v>
      </c>
      <c r="F68" s="3">
        <v>0</v>
      </c>
      <c r="G68" s="3">
        <v>50</v>
      </c>
      <c r="H68" s="3">
        <v>0</v>
      </c>
      <c r="I68" s="3">
        <v>0</v>
      </c>
      <c r="J68" s="3">
        <v>0</v>
      </c>
      <c r="K68" s="2"/>
    </row>
    <row r="69" spans="1:11" ht="15.75">
      <c r="A69" s="24">
        <v>49</v>
      </c>
      <c r="B69" s="23" t="s">
        <v>215</v>
      </c>
      <c r="C69" s="3">
        <f t="shared" si="23"/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2"/>
    </row>
    <row r="70" spans="1:11" ht="82.5" customHeight="1">
      <c r="A70" s="24">
        <v>50</v>
      </c>
      <c r="B70" s="23" t="s">
        <v>196</v>
      </c>
      <c r="C70" s="3">
        <f t="shared" si="23"/>
        <v>1032</v>
      </c>
      <c r="D70" s="3">
        <f>SUM(D71:D73)</f>
        <v>0</v>
      </c>
      <c r="E70" s="3">
        <f aca="true" t="shared" si="24" ref="E70:J70">SUM(E71:E73)</f>
        <v>0</v>
      </c>
      <c r="F70" s="3">
        <f t="shared" si="24"/>
        <v>0</v>
      </c>
      <c r="G70" s="3">
        <f t="shared" si="24"/>
        <v>0</v>
      </c>
      <c r="H70" s="3">
        <f t="shared" si="24"/>
        <v>344</v>
      </c>
      <c r="I70" s="3">
        <f t="shared" si="24"/>
        <v>344</v>
      </c>
      <c r="J70" s="3">
        <f t="shared" si="24"/>
        <v>344</v>
      </c>
      <c r="K70" s="1" t="s">
        <v>51</v>
      </c>
    </row>
    <row r="71" spans="1:11" ht="15.75">
      <c r="A71" s="24">
        <v>51</v>
      </c>
      <c r="B71" s="23" t="s">
        <v>5</v>
      </c>
      <c r="C71" s="3">
        <f t="shared" si="23"/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2"/>
    </row>
    <row r="72" spans="1:11" ht="15.75">
      <c r="A72" s="24">
        <v>52</v>
      </c>
      <c r="B72" s="23" t="s">
        <v>6</v>
      </c>
      <c r="C72" s="3">
        <f t="shared" si="23"/>
        <v>1032</v>
      </c>
      <c r="D72" s="3">
        <v>0</v>
      </c>
      <c r="E72" s="3">
        <v>0</v>
      </c>
      <c r="F72" s="3">
        <f>382-382</f>
        <v>0</v>
      </c>
      <c r="G72" s="3">
        <v>0</v>
      </c>
      <c r="H72" s="3">
        <v>344</v>
      </c>
      <c r="I72" s="3">
        <v>344</v>
      </c>
      <c r="J72" s="3">
        <v>344</v>
      </c>
      <c r="K72" s="2"/>
    </row>
    <row r="73" spans="1:11" ht="15.75">
      <c r="A73" s="24">
        <v>53</v>
      </c>
      <c r="B73" s="23" t="s">
        <v>215</v>
      </c>
      <c r="C73" s="3">
        <f t="shared" si="23"/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/>
    </row>
    <row r="74" spans="1:11" ht="141.75" customHeight="1">
      <c r="A74" s="24">
        <v>54</v>
      </c>
      <c r="B74" s="23" t="s">
        <v>197</v>
      </c>
      <c r="C74" s="3">
        <f t="shared" si="23"/>
        <v>1450</v>
      </c>
      <c r="D74" s="3">
        <f>SUM(D75:D77)</f>
        <v>200</v>
      </c>
      <c r="E74" s="3">
        <f aca="true" t="shared" si="25" ref="E74:J74">SUM(E75:E77)</f>
        <v>200</v>
      </c>
      <c r="F74" s="3">
        <f t="shared" si="25"/>
        <v>0</v>
      </c>
      <c r="G74" s="3">
        <f t="shared" si="25"/>
        <v>0</v>
      </c>
      <c r="H74" s="3">
        <f t="shared" si="25"/>
        <v>350</v>
      </c>
      <c r="I74" s="3">
        <f t="shared" si="25"/>
        <v>350</v>
      </c>
      <c r="J74" s="3">
        <f t="shared" si="25"/>
        <v>350</v>
      </c>
      <c r="K74" s="1" t="s">
        <v>51</v>
      </c>
    </row>
    <row r="75" spans="1:11" ht="15.75">
      <c r="A75" s="24">
        <v>55</v>
      </c>
      <c r="B75" s="23" t="s">
        <v>5</v>
      </c>
      <c r="C75" s="3">
        <f t="shared" si="23"/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2"/>
    </row>
    <row r="76" spans="1:11" ht="15.75">
      <c r="A76" s="24">
        <v>56</v>
      </c>
      <c r="B76" s="23" t="s">
        <v>6</v>
      </c>
      <c r="C76" s="3">
        <f t="shared" si="23"/>
        <v>1450</v>
      </c>
      <c r="D76" s="3">
        <v>200</v>
      </c>
      <c r="E76" s="3">
        <v>200</v>
      </c>
      <c r="F76" s="3">
        <f>200-200</f>
        <v>0</v>
      </c>
      <c r="G76" s="3">
        <f>350-350</f>
        <v>0</v>
      </c>
      <c r="H76" s="3">
        <v>350</v>
      </c>
      <c r="I76" s="3">
        <v>350</v>
      </c>
      <c r="J76" s="3">
        <v>350</v>
      </c>
      <c r="K76" s="2"/>
    </row>
    <row r="77" spans="1:11" ht="15.75">
      <c r="A77" s="24">
        <v>57</v>
      </c>
      <c r="B77" s="23" t="s">
        <v>215</v>
      </c>
      <c r="C77" s="3">
        <f t="shared" si="23"/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2"/>
    </row>
    <row r="78" spans="1:11" ht="126" customHeight="1">
      <c r="A78" s="24">
        <v>58</v>
      </c>
      <c r="B78" s="23" t="s">
        <v>155</v>
      </c>
      <c r="C78" s="3">
        <f t="shared" si="23"/>
        <v>10</v>
      </c>
      <c r="D78" s="3">
        <f>SUM(D79:D81)</f>
        <v>10</v>
      </c>
      <c r="E78" s="3">
        <f aca="true" t="shared" si="26" ref="E78:J78">SUM(E79:E81)</f>
        <v>0</v>
      </c>
      <c r="F78" s="3">
        <f t="shared" si="26"/>
        <v>0</v>
      </c>
      <c r="G78" s="3">
        <f t="shared" si="26"/>
        <v>0</v>
      </c>
      <c r="H78" s="3">
        <f t="shared" si="26"/>
        <v>0</v>
      </c>
      <c r="I78" s="3">
        <f t="shared" si="26"/>
        <v>0</v>
      </c>
      <c r="J78" s="3">
        <f t="shared" si="26"/>
        <v>0</v>
      </c>
      <c r="K78" s="1" t="s">
        <v>51</v>
      </c>
    </row>
    <row r="79" spans="1:11" ht="15.75">
      <c r="A79" s="24">
        <v>59</v>
      </c>
      <c r="B79" s="23" t="s">
        <v>5</v>
      </c>
      <c r="C79" s="3">
        <f t="shared" si="23"/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2"/>
    </row>
    <row r="80" spans="1:11" ht="15.75">
      <c r="A80" s="24">
        <v>60</v>
      </c>
      <c r="B80" s="23" t="s">
        <v>6</v>
      </c>
      <c r="C80" s="3">
        <f t="shared" si="23"/>
        <v>10</v>
      </c>
      <c r="D80" s="3">
        <v>10</v>
      </c>
      <c r="E80" s="3">
        <f>20-20</f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2"/>
    </row>
    <row r="81" spans="1:11" ht="15.75">
      <c r="A81" s="24">
        <v>61</v>
      </c>
      <c r="B81" s="23" t="s">
        <v>215</v>
      </c>
      <c r="C81" s="3">
        <f t="shared" si="23"/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2"/>
    </row>
    <row r="82" spans="1:11" ht="78" customHeight="1">
      <c r="A82" s="24">
        <v>62</v>
      </c>
      <c r="B82" s="23" t="s">
        <v>222</v>
      </c>
      <c r="C82" s="3">
        <f t="shared" si="23"/>
        <v>1231.1999999999998</v>
      </c>
      <c r="D82" s="3">
        <f>SUM(D83:D85)</f>
        <v>0</v>
      </c>
      <c r="E82" s="3">
        <f aca="true" t="shared" si="27" ref="E82:J82">SUM(E83:E85)</f>
        <v>0</v>
      </c>
      <c r="F82" s="3">
        <f t="shared" si="27"/>
        <v>70</v>
      </c>
      <c r="G82" s="3">
        <f t="shared" si="27"/>
        <v>0</v>
      </c>
      <c r="H82" s="3">
        <f t="shared" si="27"/>
        <v>320.4</v>
      </c>
      <c r="I82" s="3">
        <f t="shared" si="27"/>
        <v>420.4</v>
      </c>
      <c r="J82" s="3">
        <f t="shared" si="27"/>
        <v>420.4</v>
      </c>
      <c r="K82" s="1" t="s">
        <v>51</v>
      </c>
    </row>
    <row r="83" spans="1:11" ht="15.75">
      <c r="A83" s="24">
        <v>63</v>
      </c>
      <c r="B83" s="23" t="s">
        <v>5</v>
      </c>
      <c r="C83" s="3">
        <f t="shared" si="23"/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1"/>
    </row>
    <row r="84" spans="1:11" ht="15.75">
      <c r="A84" s="24">
        <v>64</v>
      </c>
      <c r="B84" s="23" t="s">
        <v>6</v>
      </c>
      <c r="C84" s="3">
        <f t="shared" si="23"/>
        <v>1231.1999999999998</v>
      </c>
      <c r="D84" s="3">
        <v>0</v>
      </c>
      <c r="E84" s="3">
        <v>0</v>
      </c>
      <c r="F84" s="3">
        <f>100-30</f>
        <v>70</v>
      </c>
      <c r="G84" s="3">
        <v>0</v>
      </c>
      <c r="H84" s="3">
        <v>320.4</v>
      </c>
      <c r="I84" s="3">
        <v>420.4</v>
      </c>
      <c r="J84" s="3">
        <v>420.4</v>
      </c>
      <c r="K84" s="1"/>
    </row>
    <row r="85" spans="1:11" ht="15.75">
      <c r="A85" s="24">
        <v>65</v>
      </c>
      <c r="B85" s="23" t="s">
        <v>215</v>
      </c>
      <c r="C85" s="3">
        <f t="shared" si="23"/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1"/>
    </row>
    <row r="86" spans="1:11" ht="160.5" customHeight="1">
      <c r="A86" s="24">
        <v>66</v>
      </c>
      <c r="B86" s="23" t="s">
        <v>154</v>
      </c>
      <c r="C86" s="3">
        <f t="shared" si="23"/>
        <v>162</v>
      </c>
      <c r="D86" s="3">
        <f>SUM(D87:D89)</f>
        <v>62</v>
      </c>
      <c r="E86" s="3">
        <f aca="true" t="shared" si="28" ref="E86:J86">SUM(E87:E89)</f>
        <v>50</v>
      </c>
      <c r="F86" s="3">
        <f t="shared" si="28"/>
        <v>0</v>
      </c>
      <c r="G86" s="3">
        <f t="shared" si="28"/>
        <v>50</v>
      </c>
      <c r="H86" s="3">
        <f t="shared" si="28"/>
        <v>0</v>
      </c>
      <c r="I86" s="3">
        <f t="shared" si="28"/>
        <v>0</v>
      </c>
      <c r="J86" s="3">
        <f t="shared" si="28"/>
        <v>0</v>
      </c>
      <c r="K86" s="1" t="s">
        <v>51</v>
      </c>
    </row>
    <row r="87" spans="1:11" ht="15.75">
      <c r="A87" s="24">
        <v>67</v>
      </c>
      <c r="B87" s="23" t="s">
        <v>5</v>
      </c>
      <c r="C87" s="3">
        <f t="shared" si="23"/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1"/>
    </row>
    <row r="88" spans="1:11" ht="15.75">
      <c r="A88" s="24">
        <v>68</v>
      </c>
      <c r="B88" s="23" t="s">
        <v>6</v>
      </c>
      <c r="C88" s="3">
        <f t="shared" si="23"/>
        <v>162</v>
      </c>
      <c r="D88" s="3">
        <f>172-110</f>
        <v>62</v>
      </c>
      <c r="E88" s="3">
        <v>50</v>
      </c>
      <c r="F88" s="3">
        <v>0</v>
      </c>
      <c r="G88" s="3">
        <v>50</v>
      </c>
      <c r="H88" s="3">
        <v>0</v>
      </c>
      <c r="I88" s="3">
        <v>0</v>
      </c>
      <c r="J88" s="3">
        <v>0</v>
      </c>
      <c r="K88" s="1"/>
    </row>
    <row r="89" spans="1:11" ht="15.75">
      <c r="A89" s="24">
        <v>69</v>
      </c>
      <c r="B89" s="23" t="s">
        <v>215</v>
      </c>
      <c r="C89" s="3">
        <f t="shared" si="23"/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1"/>
    </row>
    <row r="90" spans="1:11" ht="63">
      <c r="A90" s="24">
        <v>70</v>
      </c>
      <c r="B90" s="23" t="s">
        <v>242</v>
      </c>
      <c r="C90" s="3">
        <f t="shared" si="23"/>
        <v>0</v>
      </c>
      <c r="D90" s="3">
        <f>SUM(D91:D93)</f>
        <v>0</v>
      </c>
      <c r="E90" s="3">
        <f aca="true" t="shared" si="29" ref="E90:J90">SUM(E91:E93)</f>
        <v>0</v>
      </c>
      <c r="F90" s="3">
        <f t="shared" si="29"/>
        <v>0</v>
      </c>
      <c r="G90" s="3">
        <f t="shared" si="29"/>
        <v>0</v>
      </c>
      <c r="H90" s="3">
        <f t="shared" si="29"/>
        <v>0</v>
      </c>
      <c r="I90" s="3">
        <f t="shared" si="29"/>
        <v>0</v>
      </c>
      <c r="J90" s="3">
        <f t="shared" si="29"/>
        <v>0</v>
      </c>
      <c r="K90" s="1">
        <v>15</v>
      </c>
    </row>
    <row r="91" spans="1:11" ht="15.75">
      <c r="A91" s="24">
        <v>71</v>
      </c>
      <c r="B91" s="23" t="s">
        <v>5</v>
      </c>
      <c r="C91" s="3">
        <f t="shared" si="23"/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1"/>
    </row>
    <row r="92" spans="1:11" ht="15.75">
      <c r="A92" s="24">
        <v>72</v>
      </c>
      <c r="B92" s="23" t="s">
        <v>6</v>
      </c>
      <c r="C92" s="3">
        <f t="shared" si="23"/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1"/>
    </row>
    <row r="93" spans="1:11" ht="15.75">
      <c r="A93" s="24">
        <v>73</v>
      </c>
      <c r="B93" s="23" t="s">
        <v>215</v>
      </c>
      <c r="C93" s="3">
        <f t="shared" si="23"/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1"/>
    </row>
    <row r="94" spans="1:11" ht="47.25">
      <c r="A94" s="24">
        <v>74</v>
      </c>
      <c r="B94" s="23" t="s">
        <v>55</v>
      </c>
      <c r="C94" s="3">
        <f t="shared" si="23"/>
        <v>0</v>
      </c>
      <c r="D94" s="3">
        <f>SUM(D95:D97)</f>
        <v>0</v>
      </c>
      <c r="E94" s="3">
        <f aca="true" t="shared" si="30" ref="E94:J94">SUM(E95:E97)</f>
        <v>0</v>
      </c>
      <c r="F94" s="3">
        <f t="shared" si="30"/>
        <v>0</v>
      </c>
      <c r="G94" s="3">
        <f t="shared" si="30"/>
        <v>0</v>
      </c>
      <c r="H94" s="3">
        <f t="shared" si="30"/>
        <v>0</v>
      </c>
      <c r="I94" s="3">
        <f t="shared" si="30"/>
        <v>0</v>
      </c>
      <c r="J94" s="3">
        <f t="shared" si="30"/>
        <v>0</v>
      </c>
      <c r="K94" s="1">
        <v>15</v>
      </c>
    </row>
    <row r="95" spans="1:11" ht="15.75">
      <c r="A95" s="24">
        <v>75</v>
      </c>
      <c r="B95" s="23" t="s">
        <v>5</v>
      </c>
      <c r="C95" s="3">
        <f t="shared" si="23"/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1"/>
    </row>
    <row r="96" spans="1:11" ht="15.75">
      <c r="A96" s="24">
        <v>76</v>
      </c>
      <c r="B96" s="23" t="s">
        <v>6</v>
      </c>
      <c r="C96" s="3">
        <f t="shared" si="23"/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1"/>
    </row>
    <row r="97" spans="1:11" ht="15.75">
      <c r="A97" s="24">
        <v>77</v>
      </c>
      <c r="B97" s="23" t="s">
        <v>215</v>
      </c>
      <c r="C97" s="3">
        <f t="shared" si="23"/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1"/>
    </row>
    <row r="98" spans="1:11" ht="99.75" customHeight="1">
      <c r="A98" s="24">
        <v>78</v>
      </c>
      <c r="B98" s="23" t="s">
        <v>243</v>
      </c>
      <c r="C98" s="3">
        <f t="shared" si="23"/>
        <v>0</v>
      </c>
      <c r="D98" s="3">
        <f aca="true" t="shared" si="31" ref="D98:J98">SUM(D99:D101)</f>
        <v>0</v>
      </c>
      <c r="E98" s="3">
        <f t="shared" si="31"/>
        <v>0</v>
      </c>
      <c r="F98" s="3">
        <f t="shared" si="31"/>
        <v>0</v>
      </c>
      <c r="G98" s="3">
        <f t="shared" si="31"/>
        <v>0</v>
      </c>
      <c r="H98" s="3">
        <f t="shared" si="31"/>
        <v>0</v>
      </c>
      <c r="I98" s="3">
        <f t="shared" si="31"/>
        <v>0</v>
      </c>
      <c r="J98" s="3">
        <f t="shared" si="31"/>
        <v>0</v>
      </c>
      <c r="K98" s="1">
        <v>15</v>
      </c>
    </row>
    <row r="99" spans="1:11" ht="15.75">
      <c r="A99" s="24">
        <v>79</v>
      </c>
      <c r="B99" s="23" t="s">
        <v>5</v>
      </c>
      <c r="C99" s="3">
        <f aca="true" t="shared" si="32" ref="C99:C130">SUM(D99:J99)</f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2"/>
    </row>
    <row r="100" spans="1:11" ht="15.75">
      <c r="A100" s="24">
        <v>80</v>
      </c>
      <c r="B100" s="23" t="s">
        <v>6</v>
      </c>
      <c r="C100" s="3">
        <f t="shared" si="32"/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2"/>
    </row>
    <row r="101" spans="1:11" ht="15.75">
      <c r="A101" s="24">
        <v>81</v>
      </c>
      <c r="B101" s="23" t="s">
        <v>215</v>
      </c>
      <c r="C101" s="3">
        <f t="shared" si="32"/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2"/>
    </row>
    <row r="102" spans="1:11" ht="47.25" customHeight="1">
      <c r="A102" s="24">
        <v>82</v>
      </c>
      <c r="B102" s="23" t="s">
        <v>56</v>
      </c>
      <c r="C102" s="3">
        <f t="shared" si="32"/>
        <v>15</v>
      </c>
      <c r="D102" s="3">
        <f aca="true" t="shared" si="33" ref="D102:J102">SUM(D103:D105)</f>
        <v>15</v>
      </c>
      <c r="E102" s="3">
        <f t="shared" si="33"/>
        <v>0</v>
      </c>
      <c r="F102" s="3">
        <f t="shared" si="33"/>
        <v>0</v>
      </c>
      <c r="G102" s="3">
        <f t="shared" si="33"/>
        <v>0</v>
      </c>
      <c r="H102" s="3">
        <f t="shared" si="33"/>
        <v>0</v>
      </c>
      <c r="I102" s="3">
        <f t="shared" si="33"/>
        <v>0</v>
      </c>
      <c r="J102" s="3">
        <f t="shared" si="33"/>
        <v>0</v>
      </c>
      <c r="K102" s="1">
        <v>15</v>
      </c>
    </row>
    <row r="103" spans="1:11" ht="15.75">
      <c r="A103" s="24">
        <v>83</v>
      </c>
      <c r="B103" s="23" t="s">
        <v>5</v>
      </c>
      <c r="C103" s="3">
        <f t="shared" si="32"/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1"/>
    </row>
    <row r="104" spans="1:11" ht="15.75">
      <c r="A104" s="24">
        <v>84</v>
      </c>
      <c r="B104" s="23" t="s">
        <v>6</v>
      </c>
      <c r="C104" s="3">
        <f t="shared" si="32"/>
        <v>15</v>
      </c>
      <c r="D104" s="3">
        <v>15</v>
      </c>
      <c r="E104" s="3">
        <f>200-100-70-30</f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1"/>
    </row>
    <row r="105" spans="1:11" ht="15.75">
      <c r="A105" s="24">
        <v>85</v>
      </c>
      <c r="B105" s="23" t="s">
        <v>215</v>
      </c>
      <c r="C105" s="3">
        <f t="shared" si="32"/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1"/>
    </row>
    <row r="106" spans="1:11" ht="82.5" customHeight="1">
      <c r="A106" s="24">
        <v>86</v>
      </c>
      <c r="B106" s="23" t="s">
        <v>57</v>
      </c>
      <c r="C106" s="3">
        <f t="shared" si="32"/>
        <v>220</v>
      </c>
      <c r="D106" s="3">
        <f aca="true" t="shared" si="34" ref="D106:J106">SUM(D107:D109)</f>
        <v>80</v>
      </c>
      <c r="E106" s="3">
        <f t="shared" si="34"/>
        <v>40</v>
      </c>
      <c r="F106" s="3">
        <f t="shared" si="34"/>
        <v>0</v>
      </c>
      <c r="G106" s="3">
        <f t="shared" si="34"/>
        <v>100</v>
      </c>
      <c r="H106" s="3">
        <f t="shared" si="34"/>
        <v>0</v>
      </c>
      <c r="I106" s="3">
        <f t="shared" si="34"/>
        <v>0</v>
      </c>
      <c r="J106" s="3">
        <f t="shared" si="34"/>
        <v>0</v>
      </c>
      <c r="K106" s="1">
        <v>15</v>
      </c>
    </row>
    <row r="107" spans="1:11" ht="15.75">
      <c r="A107" s="24">
        <v>87</v>
      </c>
      <c r="B107" s="23" t="s">
        <v>5</v>
      </c>
      <c r="C107" s="3">
        <f t="shared" si="32"/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1"/>
    </row>
    <row r="108" spans="1:11" ht="15.75">
      <c r="A108" s="24">
        <v>88</v>
      </c>
      <c r="B108" s="23" t="s">
        <v>6</v>
      </c>
      <c r="C108" s="3">
        <f t="shared" si="32"/>
        <v>220</v>
      </c>
      <c r="D108" s="3">
        <v>80</v>
      </c>
      <c r="E108" s="3">
        <f>20+30-10</f>
        <v>40</v>
      </c>
      <c r="F108" s="3">
        <v>0</v>
      </c>
      <c r="G108" s="3">
        <v>100</v>
      </c>
      <c r="H108" s="3">
        <v>0</v>
      </c>
      <c r="I108" s="3">
        <v>0</v>
      </c>
      <c r="J108" s="3">
        <v>0</v>
      </c>
      <c r="K108" s="1"/>
    </row>
    <row r="109" spans="1:11" ht="15.75">
      <c r="A109" s="24">
        <v>89</v>
      </c>
      <c r="B109" s="23" t="s">
        <v>215</v>
      </c>
      <c r="C109" s="3">
        <f t="shared" si="32"/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1"/>
    </row>
    <row r="110" spans="1:11" ht="78.75" customHeight="1">
      <c r="A110" s="24">
        <v>90</v>
      </c>
      <c r="B110" s="23" t="s">
        <v>58</v>
      </c>
      <c r="C110" s="3">
        <f t="shared" si="32"/>
        <v>20</v>
      </c>
      <c r="D110" s="3">
        <f aca="true" t="shared" si="35" ref="D110:J110">SUM(D111:D113)</f>
        <v>20</v>
      </c>
      <c r="E110" s="3">
        <f t="shared" si="35"/>
        <v>0</v>
      </c>
      <c r="F110" s="3">
        <f t="shared" si="35"/>
        <v>0</v>
      </c>
      <c r="G110" s="3">
        <f t="shared" si="35"/>
        <v>0</v>
      </c>
      <c r="H110" s="3">
        <f t="shared" si="35"/>
        <v>0</v>
      </c>
      <c r="I110" s="3">
        <f t="shared" si="35"/>
        <v>0</v>
      </c>
      <c r="J110" s="3">
        <f t="shared" si="35"/>
        <v>0</v>
      </c>
      <c r="K110" s="1">
        <v>15</v>
      </c>
    </row>
    <row r="111" spans="1:11" ht="15.75">
      <c r="A111" s="24">
        <v>91</v>
      </c>
      <c r="B111" s="23" t="s">
        <v>5</v>
      </c>
      <c r="C111" s="3">
        <f t="shared" si="32"/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1"/>
    </row>
    <row r="112" spans="1:11" ht="15.75">
      <c r="A112" s="24">
        <v>92</v>
      </c>
      <c r="B112" s="23" t="s">
        <v>6</v>
      </c>
      <c r="C112" s="3">
        <f t="shared" si="32"/>
        <v>20</v>
      </c>
      <c r="D112" s="3">
        <v>20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1"/>
    </row>
    <row r="113" spans="1:11" ht="15.75">
      <c r="A113" s="24">
        <v>93</v>
      </c>
      <c r="B113" s="23" t="s">
        <v>215</v>
      </c>
      <c r="C113" s="3">
        <f t="shared" si="32"/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1"/>
    </row>
    <row r="114" spans="1:11" ht="64.5" customHeight="1">
      <c r="A114" s="24">
        <v>94</v>
      </c>
      <c r="B114" s="23" t="s">
        <v>59</v>
      </c>
      <c r="C114" s="3">
        <f t="shared" si="32"/>
        <v>0</v>
      </c>
      <c r="D114" s="3">
        <f aca="true" t="shared" si="36" ref="D114:J114">SUM(D115:D117)</f>
        <v>0</v>
      </c>
      <c r="E114" s="3">
        <f t="shared" si="36"/>
        <v>0</v>
      </c>
      <c r="F114" s="3">
        <f t="shared" si="36"/>
        <v>0</v>
      </c>
      <c r="G114" s="3">
        <f t="shared" si="36"/>
        <v>0</v>
      </c>
      <c r="H114" s="3">
        <f t="shared" si="36"/>
        <v>0</v>
      </c>
      <c r="I114" s="3">
        <f t="shared" si="36"/>
        <v>0</v>
      </c>
      <c r="J114" s="3">
        <f t="shared" si="36"/>
        <v>0</v>
      </c>
      <c r="K114" s="1">
        <v>15</v>
      </c>
    </row>
    <row r="115" spans="1:11" ht="15.75">
      <c r="A115" s="24">
        <v>95</v>
      </c>
      <c r="B115" s="23" t="s">
        <v>5</v>
      </c>
      <c r="C115" s="3">
        <f t="shared" si="32"/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1"/>
    </row>
    <row r="116" spans="1:11" ht="15.75">
      <c r="A116" s="24">
        <v>96</v>
      </c>
      <c r="B116" s="23" t="s">
        <v>6</v>
      </c>
      <c r="C116" s="3">
        <f t="shared" si="32"/>
        <v>0</v>
      </c>
      <c r="D116" s="3">
        <v>0</v>
      </c>
      <c r="E116" s="3">
        <f>20-20</f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1"/>
    </row>
    <row r="117" spans="1:11" ht="15.75">
      <c r="A117" s="24">
        <v>97</v>
      </c>
      <c r="B117" s="23" t="s">
        <v>215</v>
      </c>
      <c r="C117" s="3">
        <f t="shared" si="32"/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1"/>
    </row>
    <row r="118" spans="1:11" ht="84.75" customHeight="1">
      <c r="A118" s="24">
        <v>98</v>
      </c>
      <c r="B118" s="23" t="s">
        <v>60</v>
      </c>
      <c r="C118" s="3">
        <f t="shared" si="32"/>
        <v>0</v>
      </c>
      <c r="D118" s="3">
        <f aca="true" t="shared" si="37" ref="D118:J118">SUM(D119:D121)</f>
        <v>0</v>
      </c>
      <c r="E118" s="3">
        <f t="shared" si="37"/>
        <v>0</v>
      </c>
      <c r="F118" s="3">
        <f t="shared" si="37"/>
        <v>0</v>
      </c>
      <c r="G118" s="3">
        <f t="shared" si="37"/>
        <v>0</v>
      </c>
      <c r="H118" s="3">
        <f t="shared" si="37"/>
        <v>0</v>
      </c>
      <c r="I118" s="3">
        <f t="shared" si="37"/>
        <v>0</v>
      </c>
      <c r="J118" s="3">
        <f t="shared" si="37"/>
        <v>0</v>
      </c>
      <c r="K118" s="1">
        <v>21</v>
      </c>
    </row>
    <row r="119" spans="1:11" ht="15.75">
      <c r="A119" s="24">
        <v>99</v>
      </c>
      <c r="B119" s="23" t="s">
        <v>5</v>
      </c>
      <c r="C119" s="3">
        <f t="shared" si="32"/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2"/>
    </row>
    <row r="120" spans="1:11" ht="15.75">
      <c r="A120" s="24">
        <v>100</v>
      </c>
      <c r="B120" s="23" t="s">
        <v>6</v>
      </c>
      <c r="C120" s="3">
        <f t="shared" si="32"/>
        <v>0</v>
      </c>
      <c r="D120" s="3">
        <v>0</v>
      </c>
      <c r="E120" s="3">
        <f>50-50</f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2"/>
    </row>
    <row r="121" spans="1:11" ht="15.75">
      <c r="A121" s="24">
        <v>101</v>
      </c>
      <c r="B121" s="23" t="s">
        <v>215</v>
      </c>
      <c r="C121" s="3">
        <f t="shared" si="32"/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2"/>
    </row>
    <row r="122" spans="1:11" ht="160.5" customHeight="1">
      <c r="A122" s="24">
        <v>102</v>
      </c>
      <c r="B122" s="23" t="s">
        <v>152</v>
      </c>
      <c r="C122" s="3">
        <f t="shared" si="32"/>
        <v>74</v>
      </c>
      <c r="D122" s="3">
        <f aca="true" t="shared" si="38" ref="D122:J122">SUM(D123:D125)</f>
        <v>74</v>
      </c>
      <c r="E122" s="3">
        <f t="shared" si="38"/>
        <v>0</v>
      </c>
      <c r="F122" s="3">
        <f t="shared" si="38"/>
        <v>0</v>
      </c>
      <c r="G122" s="3">
        <f t="shared" si="38"/>
        <v>0</v>
      </c>
      <c r="H122" s="3">
        <f t="shared" si="38"/>
        <v>0</v>
      </c>
      <c r="I122" s="3">
        <f t="shared" si="38"/>
        <v>0</v>
      </c>
      <c r="J122" s="3">
        <f t="shared" si="38"/>
        <v>0</v>
      </c>
      <c r="K122" s="1">
        <v>18</v>
      </c>
    </row>
    <row r="123" spans="1:11" ht="15.75">
      <c r="A123" s="24">
        <v>103</v>
      </c>
      <c r="B123" s="23" t="s">
        <v>5</v>
      </c>
      <c r="C123" s="3">
        <f t="shared" si="32"/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1"/>
    </row>
    <row r="124" spans="1:11" ht="15.75">
      <c r="A124" s="24">
        <v>104</v>
      </c>
      <c r="B124" s="23" t="s">
        <v>6</v>
      </c>
      <c r="C124" s="3">
        <f t="shared" si="32"/>
        <v>74</v>
      </c>
      <c r="D124" s="3">
        <v>74</v>
      </c>
      <c r="E124" s="3">
        <f>30-24-6</f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1"/>
    </row>
    <row r="125" spans="1:11" ht="15.75">
      <c r="A125" s="24">
        <v>105</v>
      </c>
      <c r="B125" s="23" t="s">
        <v>215</v>
      </c>
      <c r="C125" s="3">
        <f t="shared" si="32"/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1"/>
    </row>
    <row r="126" spans="1:11" ht="83.25" customHeight="1">
      <c r="A126" s="24">
        <v>106</v>
      </c>
      <c r="B126" s="23" t="s">
        <v>153</v>
      </c>
      <c r="C126" s="3">
        <f t="shared" si="32"/>
        <v>20</v>
      </c>
      <c r="D126" s="3">
        <f>SUM(D127:D129)</f>
        <v>20</v>
      </c>
      <c r="E126" s="3">
        <f aca="true" t="shared" si="39" ref="E126:J126">SUM(E127:E129)</f>
        <v>0</v>
      </c>
      <c r="F126" s="3">
        <f t="shared" si="39"/>
        <v>0</v>
      </c>
      <c r="G126" s="3">
        <f t="shared" si="39"/>
        <v>0</v>
      </c>
      <c r="H126" s="3">
        <f t="shared" si="39"/>
        <v>0</v>
      </c>
      <c r="I126" s="3">
        <f t="shared" si="39"/>
        <v>0</v>
      </c>
      <c r="J126" s="3">
        <f t="shared" si="39"/>
        <v>0</v>
      </c>
      <c r="K126" s="1">
        <v>18</v>
      </c>
    </row>
    <row r="127" spans="1:11" ht="15.75">
      <c r="A127" s="24">
        <v>107</v>
      </c>
      <c r="B127" s="23" t="s">
        <v>5</v>
      </c>
      <c r="C127" s="3">
        <f t="shared" si="32"/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1"/>
    </row>
    <row r="128" spans="1:11" ht="15.75">
      <c r="A128" s="24">
        <v>108</v>
      </c>
      <c r="B128" s="23" t="s">
        <v>6</v>
      </c>
      <c r="C128" s="3">
        <f t="shared" si="32"/>
        <v>20</v>
      </c>
      <c r="D128" s="3">
        <v>20</v>
      </c>
      <c r="E128" s="3">
        <f>20-20</f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1"/>
    </row>
    <row r="129" spans="1:11" ht="15.75">
      <c r="A129" s="24">
        <v>109</v>
      </c>
      <c r="B129" s="23" t="s">
        <v>215</v>
      </c>
      <c r="C129" s="3">
        <f t="shared" si="32"/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1"/>
    </row>
    <row r="130" spans="1:11" ht="82.5" customHeight="1">
      <c r="A130" s="24">
        <v>110</v>
      </c>
      <c r="B130" s="23" t="s">
        <v>61</v>
      </c>
      <c r="C130" s="3">
        <f t="shared" si="32"/>
        <v>20</v>
      </c>
      <c r="D130" s="3">
        <f>SUM(D131:D133)</f>
        <v>20</v>
      </c>
      <c r="E130" s="3">
        <f aca="true" t="shared" si="40" ref="E130:J130">SUM(E131:E133)</f>
        <v>0</v>
      </c>
      <c r="F130" s="3">
        <f t="shared" si="40"/>
        <v>0</v>
      </c>
      <c r="G130" s="3">
        <f t="shared" si="40"/>
        <v>0</v>
      </c>
      <c r="H130" s="3">
        <f t="shared" si="40"/>
        <v>0</v>
      </c>
      <c r="I130" s="3">
        <f t="shared" si="40"/>
        <v>0</v>
      </c>
      <c r="J130" s="3">
        <f t="shared" si="40"/>
        <v>0</v>
      </c>
      <c r="K130" s="1">
        <v>15</v>
      </c>
    </row>
    <row r="131" spans="1:11" ht="15.75">
      <c r="A131" s="24">
        <v>111</v>
      </c>
      <c r="B131" s="23" t="s">
        <v>5</v>
      </c>
      <c r="C131" s="3">
        <f aca="true" t="shared" si="41" ref="C131:C162">SUM(D131:J131)</f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1"/>
    </row>
    <row r="132" spans="1:11" ht="15.75">
      <c r="A132" s="24">
        <v>112</v>
      </c>
      <c r="B132" s="23" t="s">
        <v>6</v>
      </c>
      <c r="C132" s="3">
        <f t="shared" si="41"/>
        <v>20</v>
      </c>
      <c r="D132" s="3">
        <v>20</v>
      </c>
      <c r="E132" s="3">
        <f>20-20</f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1"/>
    </row>
    <row r="133" spans="1:11" ht="15.75">
      <c r="A133" s="24">
        <v>113</v>
      </c>
      <c r="B133" s="23" t="s">
        <v>215</v>
      </c>
      <c r="C133" s="3">
        <f t="shared" si="41"/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1"/>
    </row>
    <row r="134" spans="1:11" ht="48.75" customHeight="1">
      <c r="A134" s="24">
        <v>114</v>
      </c>
      <c r="B134" s="5" t="s">
        <v>62</v>
      </c>
      <c r="C134" s="3">
        <f t="shared" si="41"/>
        <v>29567.9</v>
      </c>
      <c r="D134" s="7">
        <f>SUM(D135:D137)</f>
        <v>1862.8</v>
      </c>
      <c r="E134" s="7">
        <f aca="true" t="shared" si="42" ref="E134:J134">SUM(E135:E137)</f>
        <v>1929</v>
      </c>
      <c r="F134" s="7">
        <f t="shared" si="42"/>
        <v>1930.8</v>
      </c>
      <c r="G134" s="7">
        <f t="shared" si="42"/>
        <v>4658.5</v>
      </c>
      <c r="H134" s="7">
        <f t="shared" si="42"/>
        <v>5263.6</v>
      </c>
      <c r="I134" s="7">
        <f t="shared" si="42"/>
        <v>6961.6</v>
      </c>
      <c r="J134" s="7">
        <f t="shared" si="42"/>
        <v>6961.6</v>
      </c>
      <c r="K134" s="1">
        <v>21</v>
      </c>
    </row>
    <row r="135" spans="1:11" ht="15.75">
      <c r="A135" s="24">
        <v>115</v>
      </c>
      <c r="B135" s="23" t="s">
        <v>5</v>
      </c>
      <c r="C135" s="3">
        <f t="shared" si="41"/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2"/>
    </row>
    <row r="136" spans="1:11" ht="15.75">
      <c r="A136" s="24">
        <v>116</v>
      </c>
      <c r="B136" s="23" t="s">
        <v>6</v>
      </c>
      <c r="C136" s="3">
        <f t="shared" si="41"/>
        <v>29567.9</v>
      </c>
      <c r="D136" s="3">
        <f>1775.9+74.2+182.1+0.6-170</f>
        <v>1862.8</v>
      </c>
      <c r="E136" s="3">
        <f>1565.4+27.6+278.2+21.7+42.8+15-21.7</f>
        <v>1929</v>
      </c>
      <c r="F136" s="3">
        <f>2862+2.4-866.2-67.4</f>
        <v>1930.8</v>
      </c>
      <c r="G136" s="3">
        <f>4676.5-18</f>
        <v>4658.5</v>
      </c>
      <c r="H136" s="3">
        <v>5263.6</v>
      </c>
      <c r="I136" s="3">
        <v>6961.6</v>
      </c>
      <c r="J136" s="3">
        <v>6961.6</v>
      </c>
      <c r="K136" s="2"/>
    </row>
    <row r="137" spans="1:11" ht="15.75">
      <c r="A137" s="24">
        <v>117</v>
      </c>
      <c r="B137" s="23" t="s">
        <v>215</v>
      </c>
      <c r="C137" s="3">
        <f t="shared" si="41"/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2"/>
    </row>
    <row r="138" spans="1:11" ht="47.25">
      <c r="A138" s="24">
        <v>118</v>
      </c>
      <c r="B138" s="6" t="s">
        <v>111</v>
      </c>
      <c r="C138" s="3">
        <f t="shared" si="41"/>
        <v>239</v>
      </c>
      <c r="D138" s="7">
        <f>SUM(D139:D141)</f>
        <v>239</v>
      </c>
      <c r="E138" s="7">
        <f aca="true" t="shared" si="43" ref="E138:J138">SUM(E139:E141)</f>
        <v>0</v>
      </c>
      <c r="F138" s="7">
        <f t="shared" si="43"/>
        <v>0</v>
      </c>
      <c r="G138" s="7">
        <f t="shared" si="43"/>
        <v>0</v>
      </c>
      <c r="H138" s="7">
        <f t="shared" si="43"/>
        <v>0</v>
      </c>
      <c r="I138" s="7">
        <f t="shared" si="43"/>
        <v>0</v>
      </c>
      <c r="J138" s="7">
        <f t="shared" si="43"/>
        <v>0</v>
      </c>
      <c r="K138" s="21" t="s">
        <v>51</v>
      </c>
    </row>
    <row r="139" spans="1:11" ht="15.75">
      <c r="A139" s="24">
        <v>119</v>
      </c>
      <c r="B139" s="23" t="s">
        <v>5</v>
      </c>
      <c r="C139" s="3">
        <f t="shared" si="41"/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1"/>
    </row>
    <row r="140" spans="1:11" ht="15.75">
      <c r="A140" s="24">
        <v>120</v>
      </c>
      <c r="B140" s="23" t="s">
        <v>6</v>
      </c>
      <c r="C140" s="3">
        <f t="shared" si="41"/>
        <v>239</v>
      </c>
      <c r="D140" s="3">
        <v>239</v>
      </c>
      <c r="E140" s="3">
        <f>250-250</f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2"/>
    </row>
    <row r="141" spans="1:11" ht="15.75">
      <c r="A141" s="24">
        <v>121</v>
      </c>
      <c r="B141" s="23" t="s">
        <v>215</v>
      </c>
      <c r="C141" s="3">
        <f t="shared" si="41"/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2"/>
    </row>
    <row r="142" spans="1:11" ht="47.25">
      <c r="A142" s="24">
        <v>122</v>
      </c>
      <c r="B142" s="6" t="s">
        <v>112</v>
      </c>
      <c r="C142" s="3">
        <f t="shared" si="41"/>
        <v>15</v>
      </c>
      <c r="D142" s="7">
        <f>SUM(D143:D145)</f>
        <v>15</v>
      </c>
      <c r="E142" s="7">
        <f aca="true" t="shared" si="44" ref="E142:J142">SUM(E143:E145)</f>
        <v>0</v>
      </c>
      <c r="F142" s="7">
        <f t="shared" si="44"/>
        <v>0</v>
      </c>
      <c r="G142" s="7">
        <f t="shared" si="44"/>
        <v>0</v>
      </c>
      <c r="H142" s="7">
        <f t="shared" si="44"/>
        <v>0</v>
      </c>
      <c r="I142" s="7">
        <f t="shared" si="44"/>
        <v>0</v>
      </c>
      <c r="J142" s="7">
        <f t="shared" si="44"/>
        <v>0</v>
      </c>
      <c r="K142" s="21" t="s">
        <v>51</v>
      </c>
    </row>
    <row r="143" spans="1:11" ht="15.75">
      <c r="A143" s="24">
        <v>123</v>
      </c>
      <c r="B143" s="23" t="s">
        <v>5</v>
      </c>
      <c r="C143" s="3">
        <f t="shared" si="41"/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2"/>
    </row>
    <row r="144" spans="1:11" ht="15.75">
      <c r="A144" s="24">
        <v>124</v>
      </c>
      <c r="B144" s="23" t="s">
        <v>6</v>
      </c>
      <c r="C144" s="3">
        <f t="shared" si="41"/>
        <v>15</v>
      </c>
      <c r="D144" s="3">
        <v>15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2"/>
    </row>
    <row r="145" spans="1:11" ht="15.75">
      <c r="A145" s="24">
        <v>125</v>
      </c>
      <c r="B145" s="23" t="s">
        <v>215</v>
      </c>
      <c r="C145" s="3">
        <f t="shared" si="41"/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2"/>
    </row>
    <row r="146" spans="1:11" ht="47.25">
      <c r="A146" s="24">
        <v>126</v>
      </c>
      <c r="B146" s="6" t="s">
        <v>113</v>
      </c>
      <c r="C146" s="3">
        <f t="shared" si="41"/>
        <v>65</v>
      </c>
      <c r="D146" s="7">
        <f>SUM(D147:D149)</f>
        <v>65</v>
      </c>
      <c r="E146" s="7">
        <f aca="true" t="shared" si="45" ref="E146:J146">SUM(E147:E149)</f>
        <v>0</v>
      </c>
      <c r="F146" s="7">
        <f t="shared" si="45"/>
        <v>0</v>
      </c>
      <c r="G146" s="7">
        <f t="shared" si="45"/>
        <v>0</v>
      </c>
      <c r="H146" s="7">
        <f t="shared" si="45"/>
        <v>0</v>
      </c>
      <c r="I146" s="7">
        <f t="shared" si="45"/>
        <v>0</v>
      </c>
      <c r="J146" s="7">
        <f t="shared" si="45"/>
        <v>0</v>
      </c>
      <c r="K146" s="1" t="s">
        <v>51</v>
      </c>
    </row>
    <row r="147" spans="1:11" ht="15.75">
      <c r="A147" s="24">
        <v>127</v>
      </c>
      <c r="B147" s="23" t="s">
        <v>5</v>
      </c>
      <c r="C147" s="3">
        <f t="shared" si="41"/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2"/>
    </row>
    <row r="148" spans="1:11" ht="15.75">
      <c r="A148" s="24">
        <v>128</v>
      </c>
      <c r="B148" s="23" t="s">
        <v>6</v>
      </c>
      <c r="C148" s="3">
        <f t="shared" si="41"/>
        <v>65</v>
      </c>
      <c r="D148" s="3">
        <v>65</v>
      </c>
      <c r="E148" s="3">
        <f>210-210</f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2"/>
    </row>
    <row r="149" spans="1:11" ht="15.75">
      <c r="A149" s="24">
        <v>129</v>
      </c>
      <c r="B149" s="23" t="s">
        <v>215</v>
      </c>
      <c r="C149" s="3">
        <f t="shared" si="41"/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2"/>
    </row>
    <row r="150" spans="1:11" ht="63">
      <c r="A150" s="24">
        <v>130</v>
      </c>
      <c r="B150" s="6" t="s">
        <v>116</v>
      </c>
      <c r="C150" s="3">
        <f t="shared" si="41"/>
        <v>110</v>
      </c>
      <c r="D150" s="7">
        <f>SUM(D151:D153)</f>
        <v>110</v>
      </c>
      <c r="E150" s="7">
        <f aca="true" t="shared" si="46" ref="E150:J150">SUM(E151:E153)</f>
        <v>0</v>
      </c>
      <c r="F150" s="7">
        <f t="shared" si="46"/>
        <v>0</v>
      </c>
      <c r="G150" s="7">
        <f t="shared" si="46"/>
        <v>0</v>
      </c>
      <c r="H150" s="7">
        <f t="shared" si="46"/>
        <v>0</v>
      </c>
      <c r="I150" s="7">
        <f t="shared" si="46"/>
        <v>0</v>
      </c>
      <c r="J150" s="7">
        <f t="shared" si="46"/>
        <v>0</v>
      </c>
      <c r="K150" s="21">
        <v>18.21</v>
      </c>
    </row>
    <row r="151" spans="1:11" ht="15.75">
      <c r="A151" s="24">
        <v>131</v>
      </c>
      <c r="B151" s="23" t="s">
        <v>5</v>
      </c>
      <c r="C151" s="3">
        <f t="shared" si="41"/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2"/>
    </row>
    <row r="152" spans="1:11" ht="15.75">
      <c r="A152" s="24">
        <v>132</v>
      </c>
      <c r="B152" s="23" t="s">
        <v>6</v>
      </c>
      <c r="C152" s="3">
        <f t="shared" si="41"/>
        <v>110</v>
      </c>
      <c r="D152" s="3">
        <v>110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2"/>
    </row>
    <row r="153" spans="1:11" ht="15.75">
      <c r="A153" s="24">
        <v>133</v>
      </c>
      <c r="B153" s="23" t="s">
        <v>215</v>
      </c>
      <c r="C153" s="3">
        <f t="shared" si="41"/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2"/>
    </row>
    <row r="154" spans="1:11" ht="78.75">
      <c r="A154" s="24">
        <v>134</v>
      </c>
      <c r="B154" s="6" t="s">
        <v>156</v>
      </c>
      <c r="C154" s="3">
        <f t="shared" si="41"/>
        <v>15</v>
      </c>
      <c r="D154" s="7">
        <f>SUM(D155:D157)</f>
        <v>0</v>
      </c>
      <c r="E154" s="7">
        <f aca="true" t="shared" si="47" ref="E154:J154">SUM(E155:E157)</f>
        <v>15</v>
      </c>
      <c r="F154" s="7">
        <f t="shared" si="47"/>
        <v>0</v>
      </c>
      <c r="G154" s="7">
        <f t="shared" si="47"/>
        <v>0</v>
      </c>
      <c r="H154" s="7">
        <f t="shared" si="47"/>
        <v>0</v>
      </c>
      <c r="I154" s="7">
        <f t="shared" si="47"/>
        <v>0</v>
      </c>
      <c r="J154" s="7">
        <f t="shared" si="47"/>
        <v>0</v>
      </c>
      <c r="K154" s="21">
        <v>18.21</v>
      </c>
    </row>
    <row r="155" spans="1:11" ht="15.75">
      <c r="A155" s="24">
        <v>135</v>
      </c>
      <c r="B155" s="23" t="s">
        <v>5</v>
      </c>
      <c r="C155" s="3">
        <f t="shared" si="41"/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2"/>
    </row>
    <row r="156" spans="1:11" ht="15.75">
      <c r="A156" s="24">
        <v>136</v>
      </c>
      <c r="B156" s="23" t="s">
        <v>6</v>
      </c>
      <c r="C156" s="3">
        <f t="shared" si="41"/>
        <v>15</v>
      </c>
      <c r="D156" s="3">
        <v>0</v>
      </c>
      <c r="E156" s="3">
        <v>15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2"/>
    </row>
    <row r="157" spans="1:11" ht="15.75">
      <c r="A157" s="24">
        <v>137</v>
      </c>
      <c r="B157" s="23" t="s">
        <v>215</v>
      </c>
      <c r="C157" s="3">
        <f t="shared" si="41"/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2"/>
    </row>
    <row r="158" spans="1:11" ht="81.75" customHeight="1">
      <c r="A158" s="24">
        <v>138</v>
      </c>
      <c r="B158" s="6" t="s">
        <v>159</v>
      </c>
      <c r="C158" s="3">
        <f t="shared" si="41"/>
        <v>0</v>
      </c>
      <c r="D158" s="7">
        <f>SUM(D159:D161)</f>
        <v>0</v>
      </c>
      <c r="E158" s="7">
        <f aca="true" t="shared" si="48" ref="E158:J158">SUM(E159:E161)</f>
        <v>0</v>
      </c>
      <c r="F158" s="7">
        <f t="shared" si="48"/>
        <v>0</v>
      </c>
      <c r="G158" s="7">
        <f t="shared" si="48"/>
        <v>0</v>
      </c>
      <c r="H158" s="7">
        <f t="shared" si="48"/>
        <v>0</v>
      </c>
      <c r="I158" s="7">
        <f t="shared" si="48"/>
        <v>0</v>
      </c>
      <c r="J158" s="7">
        <f t="shared" si="48"/>
        <v>0</v>
      </c>
      <c r="K158" s="21">
        <v>18.21</v>
      </c>
    </row>
    <row r="159" spans="1:11" ht="15.75">
      <c r="A159" s="24">
        <v>139</v>
      </c>
      <c r="B159" s="23" t="s">
        <v>5</v>
      </c>
      <c r="C159" s="3">
        <f t="shared" si="41"/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2"/>
    </row>
    <row r="160" spans="1:11" ht="15.75">
      <c r="A160" s="24">
        <v>140</v>
      </c>
      <c r="B160" s="23" t="s">
        <v>6</v>
      </c>
      <c r="C160" s="3">
        <f t="shared" si="41"/>
        <v>0</v>
      </c>
      <c r="D160" s="3">
        <v>0</v>
      </c>
      <c r="E160" s="3">
        <f>60-60</f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2"/>
    </row>
    <row r="161" spans="1:11" ht="15.75">
      <c r="A161" s="24">
        <v>141</v>
      </c>
      <c r="B161" s="23" t="s">
        <v>215</v>
      </c>
      <c r="C161" s="3">
        <f t="shared" si="41"/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2"/>
    </row>
    <row r="162" spans="1:11" ht="78.75">
      <c r="A162" s="24">
        <v>142</v>
      </c>
      <c r="B162" s="6" t="s">
        <v>157</v>
      </c>
      <c r="C162" s="3">
        <f t="shared" si="41"/>
        <v>49</v>
      </c>
      <c r="D162" s="7">
        <f>SUM(D163:D165)</f>
        <v>0</v>
      </c>
      <c r="E162" s="7">
        <f aca="true" t="shared" si="49" ref="E162:J162">SUM(E163:E165)</f>
        <v>0</v>
      </c>
      <c r="F162" s="7">
        <f t="shared" si="49"/>
        <v>0</v>
      </c>
      <c r="G162" s="7">
        <f t="shared" si="49"/>
        <v>49</v>
      </c>
      <c r="H162" s="7">
        <f t="shared" si="49"/>
        <v>0</v>
      </c>
      <c r="I162" s="7">
        <f t="shared" si="49"/>
        <v>0</v>
      </c>
      <c r="J162" s="7">
        <f t="shared" si="49"/>
        <v>0</v>
      </c>
      <c r="K162" s="21">
        <v>18.21</v>
      </c>
    </row>
    <row r="163" spans="1:11" ht="15.75">
      <c r="A163" s="24">
        <v>143</v>
      </c>
      <c r="B163" s="23" t="s">
        <v>5</v>
      </c>
      <c r="C163" s="3">
        <f aca="true" t="shared" si="50" ref="C163:C169">SUM(D163:J163)</f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21"/>
    </row>
    <row r="164" spans="1:11" ht="15.75">
      <c r="A164" s="24">
        <v>144</v>
      </c>
      <c r="B164" s="23" t="s">
        <v>6</v>
      </c>
      <c r="C164" s="3">
        <f t="shared" si="50"/>
        <v>49</v>
      </c>
      <c r="D164" s="3">
        <v>0</v>
      </c>
      <c r="E164" s="3">
        <f>99-99</f>
        <v>0</v>
      </c>
      <c r="F164" s="3">
        <v>0</v>
      </c>
      <c r="G164" s="3">
        <f>130-81</f>
        <v>49</v>
      </c>
      <c r="H164" s="3">
        <v>0</v>
      </c>
      <c r="I164" s="3">
        <v>0</v>
      </c>
      <c r="J164" s="3">
        <v>0</v>
      </c>
      <c r="K164" s="21"/>
    </row>
    <row r="165" spans="1:11" ht="15.75">
      <c r="A165" s="24">
        <v>145</v>
      </c>
      <c r="B165" s="23" t="s">
        <v>215</v>
      </c>
      <c r="C165" s="3">
        <f t="shared" si="50"/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21"/>
    </row>
    <row r="166" spans="1:11" ht="98.25" customHeight="1">
      <c r="A166" s="24">
        <v>146</v>
      </c>
      <c r="B166" s="5" t="s">
        <v>158</v>
      </c>
      <c r="C166" s="3">
        <f t="shared" si="50"/>
        <v>100</v>
      </c>
      <c r="D166" s="7">
        <f>SUM(D167:D169)</f>
        <v>0</v>
      </c>
      <c r="E166" s="7">
        <f aca="true" t="shared" si="51" ref="E166:J166">SUM(E167:E169)</f>
        <v>0</v>
      </c>
      <c r="F166" s="7">
        <f t="shared" si="51"/>
        <v>0</v>
      </c>
      <c r="G166" s="7">
        <f t="shared" si="51"/>
        <v>100</v>
      </c>
      <c r="H166" s="7">
        <f t="shared" si="51"/>
        <v>0</v>
      </c>
      <c r="I166" s="7">
        <f t="shared" si="51"/>
        <v>0</v>
      </c>
      <c r="J166" s="7">
        <f t="shared" si="51"/>
        <v>0</v>
      </c>
      <c r="K166" s="21">
        <v>18.21</v>
      </c>
    </row>
    <row r="167" spans="1:11" ht="15.75">
      <c r="A167" s="24">
        <v>147</v>
      </c>
      <c r="B167" s="23" t="s">
        <v>5</v>
      </c>
      <c r="C167" s="3">
        <f t="shared" si="50"/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2"/>
    </row>
    <row r="168" spans="1:11" ht="15.75">
      <c r="A168" s="24">
        <v>148</v>
      </c>
      <c r="B168" s="23" t="s">
        <v>6</v>
      </c>
      <c r="C168" s="3">
        <f t="shared" si="50"/>
        <v>100</v>
      </c>
      <c r="D168" s="3">
        <v>0</v>
      </c>
      <c r="E168" s="3">
        <v>0</v>
      </c>
      <c r="F168" s="3">
        <v>0</v>
      </c>
      <c r="G168" s="3">
        <v>100</v>
      </c>
      <c r="H168" s="3">
        <v>0</v>
      </c>
      <c r="I168" s="3">
        <v>0</v>
      </c>
      <c r="J168" s="3">
        <v>0</v>
      </c>
      <c r="K168" s="2"/>
    </row>
    <row r="169" spans="1:11" ht="15.75">
      <c r="A169" s="24">
        <v>149</v>
      </c>
      <c r="B169" s="23" t="s">
        <v>215</v>
      </c>
      <c r="C169" s="3">
        <f t="shared" si="50"/>
        <v>0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2"/>
    </row>
    <row r="170" spans="1:11" ht="47.25">
      <c r="A170" s="24"/>
      <c r="B170" s="5" t="s">
        <v>259</v>
      </c>
      <c r="C170" s="3">
        <f>SUM(D170:J170)</f>
        <v>7982</v>
      </c>
      <c r="D170" s="7">
        <f>SUM(D171:D173)</f>
        <v>0</v>
      </c>
      <c r="E170" s="7">
        <f aca="true" t="shared" si="52" ref="E170:J170">SUM(E171:E173)</f>
        <v>0</v>
      </c>
      <c r="F170" s="7">
        <f t="shared" si="52"/>
        <v>0</v>
      </c>
      <c r="G170" s="7">
        <f t="shared" si="52"/>
        <v>0</v>
      </c>
      <c r="H170" s="7">
        <f t="shared" si="52"/>
        <v>7982</v>
      </c>
      <c r="I170" s="7">
        <f t="shared" si="52"/>
        <v>0</v>
      </c>
      <c r="J170" s="7">
        <f t="shared" si="52"/>
        <v>0</v>
      </c>
      <c r="K170" s="1">
        <v>15</v>
      </c>
    </row>
    <row r="171" spans="1:11" ht="15.75">
      <c r="A171" s="24"/>
      <c r="B171" s="23" t="s">
        <v>5</v>
      </c>
      <c r="C171" s="3">
        <f>SUM(D171:J171)</f>
        <v>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2"/>
    </row>
    <row r="172" spans="1:11" ht="15.75">
      <c r="A172" s="24"/>
      <c r="B172" s="23" t="s">
        <v>6</v>
      </c>
      <c r="C172" s="3">
        <f>SUM(D172:J172)</f>
        <v>7982</v>
      </c>
      <c r="D172" s="3">
        <v>0</v>
      </c>
      <c r="E172" s="3">
        <v>0</v>
      </c>
      <c r="F172" s="3">
        <v>0</v>
      </c>
      <c r="G172" s="3">
        <v>0</v>
      </c>
      <c r="H172" s="3">
        <v>7982</v>
      </c>
      <c r="I172" s="3">
        <v>0</v>
      </c>
      <c r="J172" s="3">
        <v>0</v>
      </c>
      <c r="K172" s="2"/>
    </row>
    <row r="173" spans="1:11" ht="15.75">
      <c r="A173" s="24"/>
      <c r="B173" s="23" t="s">
        <v>215</v>
      </c>
      <c r="C173" s="3">
        <f>SUM(D173:J173)</f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2"/>
    </row>
    <row r="174" spans="1:11" ht="15.75">
      <c r="A174" s="24">
        <v>154</v>
      </c>
      <c r="B174" s="33" t="s">
        <v>46</v>
      </c>
      <c r="C174" s="33"/>
      <c r="D174" s="33"/>
      <c r="E174" s="33"/>
      <c r="F174" s="33"/>
      <c r="G174" s="33"/>
      <c r="H174" s="33"/>
      <c r="I174" s="33"/>
      <c r="J174" s="33"/>
      <c r="K174" s="33"/>
    </row>
    <row r="175" spans="1:11" ht="47.25">
      <c r="A175" s="24">
        <v>155</v>
      </c>
      <c r="B175" s="22" t="s">
        <v>34</v>
      </c>
      <c r="C175" s="3">
        <f>SUM(D175:J175)</f>
        <v>9495.9</v>
      </c>
      <c r="D175" s="3">
        <f aca="true" t="shared" si="53" ref="D175:J175">SUM(D176:D178)</f>
        <v>1100</v>
      </c>
      <c r="E175" s="3">
        <f t="shared" si="53"/>
        <v>3191</v>
      </c>
      <c r="F175" s="3">
        <f t="shared" si="53"/>
        <v>600</v>
      </c>
      <c r="G175" s="3">
        <f t="shared" si="53"/>
        <v>954.9</v>
      </c>
      <c r="H175" s="3">
        <f t="shared" si="53"/>
        <v>1150</v>
      </c>
      <c r="I175" s="3">
        <f t="shared" si="53"/>
        <v>1250</v>
      </c>
      <c r="J175" s="3">
        <f t="shared" si="53"/>
        <v>1250</v>
      </c>
      <c r="K175" s="4" t="s">
        <v>4</v>
      </c>
    </row>
    <row r="176" spans="1:11" ht="15.75">
      <c r="A176" s="24">
        <v>156</v>
      </c>
      <c r="B176" s="22" t="s">
        <v>5</v>
      </c>
      <c r="C176" s="3">
        <f>SUM(D176:J176)</f>
        <v>618.8</v>
      </c>
      <c r="D176" s="3">
        <f>D181+D196</f>
        <v>0</v>
      </c>
      <c r="E176" s="3">
        <f aca="true" t="shared" si="54" ref="E176:J176">E181+E196</f>
        <v>618.8</v>
      </c>
      <c r="F176" s="3">
        <f t="shared" si="54"/>
        <v>0</v>
      </c>
      <c r="G176" s="3">
        <f t="shared" si="54"/>
        <v>0</v>
      </c>
      <c r="H176" s="3">
        <f t="shared" si="54"/>
        <v>0</v>
      </c>
      <c r="I176" s="3">
        <f t="shared" si="54"/>
        <v>0</v>
      </c>
      <c r="J176" s="3">
        <f t="shared" si="54"/>
        <v>0</v>
      </c>
      <c r="K176" s="4" t="s">
        <v>4</v>
      </c>
    </row>
    <row r="177" spans="1:11" ht="15.75">
      <c r="A177" s="24">
        <v>157</v>
      </c>
      <c r="B177" s="22" t="s">
        <v>6</v>
      </c>
      <c r="C177" s="3">
        <f>SUM(D177:J177)</f>
        <v>8877.099999999999</v>
      </c>
      <c r="D177" s="3">
        <f>D182+D197</f>
        <v>1100</v>
      </c>
      <c r="E177" s="3">
        <f aca="true" t="shared" si="55" ref="E177:J177">E182+E197</f>
        <v>2572.2</v>
      </c>
      <c r="F177" s="3">
        <f t="shared" si="55"/>
        <v>600</v>
      </c>
      <c r="G177" s="3">
        <f t="shared" si="55"/>
        <v>954.9</v>
      </c>
      <c r="H177" s="3">
        <f t="shared" si="55"/>
        <v>1150</v>
      </c>
      <c r="I177" s="3">
        <f t="shared" si="55"/>
        <v>1250</v>
      </c>
      <c r="J177" s="3">
        <f t="shared" si="55"/>
        <v>1250</v>
      </c>
      <c r="K177" s="4" t="s">
        <v>4</v>
      </c>
    </row>
    <row r="178" spans="1:11" ht="15.75">
      <c r="A178" s="24">
        <v>158</v>
      </c>
      <c r="B178" s="22" t="s">
        <v>215</v>
      </c>
      <c r="C178" s="3">
        <f>SUM(D178:J178)</f>
        <v>0</v>
      </c>
      <c r="D178" s="3">
        <f aca="true" t="shared" si="56" ref="D178:J178">D183+D198</f>
        <v>0</v>
      </c>
      <c r="E178" s="3">
        <f t="shared" si="56"/>
        <v>0</v>
      </c>
      <c r="F178" s="3">
        <f t="shared" si="56"/>
        <v>0</v>
      </c>
      <c r="G178" s="3">
        <f t="shared" si="56"/>
        <v>0</v>
      </c>
      <c r="H178" s="3">
        <f t="shared" si="56"/>
        <v>0</v>
      </c>
      <c r="I178" s="3">
        <f t="shared" si="56"/>
        <v>0</v>
      </c>
      <c r="J178" s="3">
        <f t="shared" si="56"/>
        <v>0</v>
      </c>
      <c r="K178" s="4" t="s">
        <v>4</v>
      </c>
    </row>
    <row r="179" spans="1:11" ht="15.75">
      <c r="A179" s="24">
        <v>159</v>
      </c>
      <c r="B179" s="32" t="s">
        <v>9</v>
      </c>
      <c r="C179" s="32"/>
      <c r="D179" s="32"/>
      <c r="E179" s="32"/>
      <c r="F179" s="32"/>
      <c r="G179" s="32"/>
      <c r="H179" s="32"/>
      <c r="I179" s="32"/>
      <c r="J179" s="32"/>
      <c r="K179" s="32"/>
    </row>
    <row r="180" spans="1:11" ht="47.25">
      <c r="A180" s="24">
        <v>160</v>
      </c>
      <c r="B180" s="23" t="s">
        <v>26</v>
      </c>
      <c r="C180" s="3">
        <f>SUM(D180:J180)</f>
        <v>0</v>
      </c>
      <c r="D180" s="3">
        <f aca="true" t="shared" si="57" ref="D180:J180">SUM(D181:D183)</f>
        <v>0</v>
      </c>
      <c r="E180" s="3">
        <f t="shared" si="57"/>
        <v>0</v>
      </c>
      <c r="F180" s="3">
        <f t="shared" si="57"/>
        <v>0</v>
      </c>
      <c r="G180" s="3">
        <f t="shared" si="57"/>
        <v>0</v>
      </c>
      <c r="H180" s="3">
        <f t="shared" si="57"/>
        <v>0</v>
      </c>
      <c r="I180" s="3">
        <f t="shared" si="57"/>
        <v>0</v>
      </c>
      <c r="J180" s="3">
        <f t="shared" si="57"/>
        <v>0</v>
      </c>
      <c r="K180" s="2" t="s">
        <v>4</v>
      </c>
    </row>
    <row r="181" spans="1:11" ht="15.75">
      <c r="A181" s="24">
        <v>161</v>
      </c>
      <c r="B181" s="23" t="s">
        <v>5</v>
      </c>
      <c r="C181" s="3">
        <f>SUM(D181:J181)</f>
        <v>0</v>
      </c>
      <c r="D181" s="3">
        <f>D186+D191</f>
        <v>0</v>
      </c>
      <c r="E181" s="3">
        <f aca="true" t="shared" si="58" ref="E181:J181">E186+E191</f>
        <v>0</v>
      </c>
      <c r="F181" s="3">
        <f t="shared" si="58"/>
        <v>0</v>
      </c>
      <c r="G181" s="3">
        <f t="shared" si="58"/>
        <v>0</v>
      </c>
      <c r="H181" s="3">
        <f t="shared" si="58"/>
        <v>0</v>
      </c>
      <c r="I181" s="3">
        <f t="shared" si="58"/>
        <v>0</v>
      </c>
      <c r="J181" s="3">
        <f t="shared" si="58"/>
        <v>0</v>
      </c>
      <c r="K181" s="2" t="s">
        <v>4</v>
      </c>
    </row>
    <row r="182" spans="1:11" ht="15.75">
      <c r="A182" s="24">
        <v>162</v>
      </c>
      <c r="B182" s="23" t="s">
        <v>6</v>
      </c>
      <c r="C182" s="3">
        <f>SUM(D182:J182)</f>
        <v>0</v>
      </c>
      <c r="D182" s="3">
        <f>D187+D192</f>
        <v>0</v>
      </c>
      <c r="E182" s="3">
        <f aca="true" t="shared" si="59" ref="E182:J182">E187+E192</f>
        <v>0</v>
      </c>
      <c r="F182" s="3">
        <f t="shared" si="59"/>
        <v>0</v>
      </c>
      <c r="G182" s="3">
        <f t="shared" si="59"/>
        <v>0</v>
      </c>
      <c r="H182" s="3">
        <f t="shared" si="59"/>
        <v>0</v>
      </c>
      <c r="I182" s="3">
        <f t="shared" si="59"/>
        <v>0</v>
      </c>
      <c r="J182" s="3">
        <f t="shared" si="59"/>
        <v>0</v>
      </c>
      <c r="K182" s="2" t="s">
        <v>4</v>
      </c>
    </row>
    <row r="183" spans="1:11" ht="15.75">
      <c r="A183" s="24">
        <v>163</v>
      </c>
      <c r="B183" s="23" t="s">
        <v>215</v>
      </c>
      <c r="C183" s="3">
        <f>SUM(D183:J183)</f>
        <v>0</v>
      </c>
      <c r="D183" s="3">
        <f>D188+D193</f>
        <v>0</v>
      </c>
      <c r="E183" s="3">
        <f aca="true" t="shared" si="60" ref="E183:J183">E188+E193</f>
        <v>0</v>
      </c>
      <c r="F183" s="3">
        <f t="shared" si="60"/>
        <v>0</v>
      </c>
      <c r="G183" s="3">
        <f t="shared" si="60"/>
        <v>0</v>
      </c>
      <c r="H183" s="3">
        <f t="shared" si="60"/>
        <v>0</v>
      </c>
      <c r="I183" s="3">
        <f t="shared" si="60"/>
        <v>0</v>
      </c>
      <c r="J183" s="3">
        <f t="shared" si="60"/>
        <v>0</v>
      </c>
      <c r="K183" s="2" t="s">
        <v>4</v>
      </c>
    </row>
    <row r="184" spans="1:11" ht="15.75">
      <c r="A184" s="24">
        <v>164</v>
      </c>
      <c r="B184" s="34" t="s">
        <v>10</v>
      </c>
      <c r="C184" s="34"/>
      <c r="D184" s="34"/>
      <c r="E184" s="34"/>
      <c r="F184" s="34"/>
      <c r="G184" s="34"/>
      <c r="H184" s="34"/>
      <c r="I184" s="34"/>
      <c r="J184" s="34"/>
      <c r="K184" s="34"/>
    </row>
    <row r="185" spans="1:11" ht="63">
      <c r="A185" s="24">
        <v>165</v>
      </c>
      <c r="B185" s="23" t="s">
        <v>27</v>
      </c>
      <c r="C185" s="3">
        <f>SUM(C186:C188)</f>
        <v>0</v>
      </c>
      <c r="D185" s="3">
        <f>SUM(D186:D188)</f>
        <v>0</v>
      </c>
      <c r="E185" s="3">
        <f aca="true" t="shared" si="61" ref="E185:J185">SUM(E186:E188)</f>
        <v>0</v>
      </c>
      <c r="F185" s="3">
        <f t="shared" si="61"/>
        <v>0</v>
      </c>
      <c r="G185" s="3">
        <f t="shared" si="61"/>
        <v>0</v>
      </c>
      <c r="H185" s="3">
        <f t="shared" si="61"/>
        <v>0</v>
      </c>
      <c r="I185" s="3">
        <f t="shared" si="61"/>
        <v>0</v>
      </c>
      <c r="J185" s="3">
        <f t="shared" si="61"/>
        <v>0</v>
      </c>
      <c r="K185" s="2"/>
    </row>
    <row r="186" spans="1:11" ht="15.75">
      <c r="A186" s="24">
        <v>166</v>
      </c>
      <c r="B186" s="23" t="s">
        <v>5</v>
      </c>
      <c r="C186" s="3">
        <f>SUM(D186:J186)</f>
        <v>0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2"/>
    </row>
    <row r="187" spans="1:11" ht="15.75">
      <c r="A187" s="24">
        <v>167</v>
      </c>
      <c r="B187" s="23" t="s">
        <v>6</v>
      </c>
      <c r="C187" s="3">
        <f>SUM(D187:J187)</f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2"/>
    </row>
    <row r="188" spans="1:11" ht="15.75">
      <c r="A188" s="24">
        <v>164</v>
      </c>
      <c r="B188" s="23" t="s">
        <v>215</v>
      </c>
      <c r="C188" s="3">
        <f>SUM(D188:J188)</f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2"/>
    </row>
    <row r="189" spans="1:11" ht="15.75">
      <c r="A189" s="24">
        <v>165</v>
      </c>
      <c r="B189" s="34" t="s">
        <v>11</v>
      </c>
      <c r="C189" s="34"/>
      <c r="D189" s="34"/>
      <c r="E189" s="34"/>
      <c r="F189" s="34"/>
      <c r="G189" s="34"/>
      <c r="H189" s="34"/>
      <c r="I189" s="34"/>
      <c r="J189" s="34"/>
      <c r="K189" s="34"/>
    </row>
    <row r="190" spans="1:11" ht="15.75">
      <c r="A190" s="24">
        <v>166</v>
      </c>
      <c r="B190" s="23"/>
      <c r="C190" s="3">
        <f>SUM(C191:C193)</f>
        <v>0</v>
      </c>
      <c r="D190" s="3">
        <f>SUM(D191:D193)</f>
        <v>0</v>
      </c>
      <c r="E190" s="3">
        <f aca="true" t="shared" si="62" ref="E190:J190">SUM(E191:E193)</f>
        <v>0</v>
      </c>
      <c r="F190" s="3">
        <f t="shared" si="62"/>
        <v>0</v>
      </c>
      <c r="G190" s="3">
        <f t="shared" si="62"/>
        <v>0</v>
      </c>
      <c r="H190" s="3">
        <f t="shared" si="62"/>
        <v>0</v>
      </c>
      <c r="I190" s="3">
        <f t="shared" si="62"/>
        <v>0</v>
      </c>
      <c r="J190" s="3">
        <f t="shared" si="62"/>
        <v>0</v>
      </c>
      <c r="K190" s="2"/>
    </row>
    <row r="191" spans="1:11" ht="15.75">
      <c r="A191" s="24">
        <v>167</v>
      </c>
      <c r="B191" s="23" t="s">
        <v>5</v>
      </c>
      <c r="C191" s="3">
        <f>SUM(D191:J191)</f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2"/>
    </row>
    <row r="192" spans="1:11" ht="15.75">
      <c r="A192" s="24">
        <v>168</v>
      </c>
      <c r="B192" s="23" t="s">
        <v>6</v>
      </c>
      <c r="C192" s="3">
        <f>SUM(D192:J192)</f>
        <v>0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2"/>
    </row>
    <row r="193" spans="1:11" ht="15.75">
      <c r="A193" s="24">
        <v>169</v>
      </c>
      <c r="B193" s="23" t="s">
        <v>215</v>
      </c>
      <c r="C193" s="3">
        <f>SUM(D193:J193)</f>
        <v>0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2"/>
    </row>
    <row r="194" spans="1:11" ht="15.75">
      <c r="A194" s="24">
        <v>170</v>
      </c>
      <c r="B194" s="32" t="s">
        <v>12</v>
      </c>
      <c r="C194" s="32"/>
      <c r="D194" s="32"/>
      <c r="E194" s="32"/>
      <c r="F194" s="32"/>
      <c r="G194" s="32"/>
      <c r="H194" s="32"/>
      <c r="I194" s="32"/>
      <c r="J194" s="32"/>
      <c r="K194" s="32"/>
    </row>
    <row r="195" spans="1:11" ht="54" customHeight="1">
      <c r="A195" s="24">
        <v>171</v>
      </c>
      <c r="B195" s="23" t="s">
        <v>28</v>
      </c>
      <c r="C195" s="3">
        <f aca="true" t="shared" si="63" ref="C195:C219">SUM(D195:J195)</f>
        <v>9495.9</v>
      </c>
      <c r="D195" s="3">
        <f>SUM(D196:D198)</f>
        <v>1100</v>
      </c>
      <c r="E195" s="3">
        <f aca="true" t="shared" si="64" ref="E195:J195">SUM(E196:E198)</f>
        <v>3191</v>
      </c>
      <c r="F195" s="3">
        <f t="shared" si="64"/>
        <v>600</v>
      </c>
      <c r="G195" s="3">
        <f t="shared" si="64"/>
        <v>954.9</v>
      </c>
      <c r="H195" s="3">
        <f t="shared" si="64"/>
        <v>1150</v>
      </c>
      <c r="I195" s="3">
        <f t="shared" si="64"/>
        <v>1250</v>
      </c>
      <c r="J195" s="3">
        <f t="shared" si="64"/>
        <v>1250</v>
      </c>
      <c r="K195" s="2" t="s">
        <v>4</v>
      </c>
    </row>
    <row r="196" spans="1:11" ht="15.75">
      <c r="A196" s="24">
        <v>172</v>
      </c>
      <c r="B196" s="23" t="s">
        <v>5</v>
      </c>
      <c r="C196" s="3">
        <f t="shared" si="63"/>
        <v>618.8</v>
      </c>
      <c r="D196" s="3">
        <f aca="true" t="shared" si="65" ref="D196:J196">D200+D204+D208+D212+D216+D221</f>
        <v>0</v>
      </c>
      <c r="E196" s="3">
        <f t="shared" si="65"/>
        <v>618.8</v>
      </c>
      <c r="F196" s="3">
        <f t="shared" si="65"/>
        <v>0</v>
      </c>
      <c r="G196" s="3">
        <f t="shared" si="65"/>
        <v>0</v>
      </c>
      <c r="H196" s="3">
        <f t="shared" si="65"/>
        <v>0</v>
      </c>
      <c r="I196" s="3">
        <f t="shared" si="65"/>
        <v>0</v>
      </c>
      <c r="J196" s="3">
        <f t="shared" si="65"/>
        <v>0</v>
      </c>
      <c r="K196" s="2" t="s">
        <v>4</v>
      </c>
    </row>
    <row r="197" spans="1:11" ht="15.75">
      <c r="A197" s="24">
        <v>173</v>
      </c>
      <c r="B197" s="23" t="s">
        <v>6</v>
      </c>
      <c r="C197" s="3">
        <f t="shared" si="63"/>
        <v>8877.099999999999</v>
      </c>
      <c r="D197" s="3">
        <f>D201+D205+D209+D213+D217+D222+D226</f>
        <v>1100</v>
      </c>
      <c r="E197" s="3">
        <f>E201+E205+E209+E213+E217+E222+E226+E230+E234+E238+E242</f>
        <v>2572.2</v>
      </c>
      <c r="F197" s="3">
        <f>F201+F205+F209+F213+F217+F222+F226+F230+F234+F238+F242+F247</f>
        <v>600</v>
      </c>
      <c r="G197" s="3">
        <f>G201+G205+G209+G213+G217+G222+G226+G230+G234+G251+G238+G247</f>
        <v>954.9</v>
      </c>
      <c r="H197" s="3">
        <f>H201+H205+H209+H213+H217+H222+H226+H230+H234+H251+H238+H247</f>
        <v>1150</v>
      </c>
      <c r="I197" s="3">
        <f>I201+I205+I209+I213+I217+I222+I226+I230+I234+I251+I238+I247</f>
        <v>1250</v>
      </c>
      <c r="J197" s="3">
        <f>J201+J205+J209+J213+J217+J222+J226+J230+J234+J251+J238+J247</f>
        <v>1250</v>
      </c>
      <c r="K197" s="2" t="s">
        <v>4</v>
      </c>
    </row>
    <row r="198" spans="1:11" ht="15.75">
      <c r="A198" s="24">
        <v>174</v>
      </c>
      <c r="B198" s="23" t="s">
        <v>215</v>
      </c>
      <c r="C198" s="3">
        <f t="shared" si="63"/>
        <v>0</v>
      </c>
      <c r="D198" s="3">
        <f>D202+D206+D210+D214+D218</f>
        <v>0</v>
      </c>
      <c r="E198" s="3">
        <f aca="true" t="shared" si="66" ref="E198:J198">E202+E206+E210</f>
        <v>0</v>
      </c>
      <c r="F198" s="3">
        <f t="shared" si="66"/>
        <v>0</v>
      </c>
      <c r="G198" s="3">
        <f t="shared" si="66"/>
        <v>0</v>
      </c>
      <c r="H198" s="3">
        <f t="shared" si="66"/>
        <v>0</v>
      </c>
      <c r="I198" s="3">
        <f t="shared" si="66"/>
        <v>0</v>
      </c>
      <c r="J198" s="3">
        <f t="shared" si="66"/>
        <v>0</v>
      </c>
      <c r="K198" s="2" t="s">
        <v>4</v>
      </c>
    </row>
    <row r="199" spans="1:11" ht="63" customHeight="1">
      <c r="A199" s="24">
        <v>175</v>
      </c>
      <c r="B199" s="23" t="s">
        <v>63</v>
      </c>
      <c r="C199" s="3">
        <f t="shared" si="63"/>
        <v>1654.3</v>
      </c>
      <c r="D199" s="3">
        <f>SUM(D200:D202)</f>
        <v>600</v>
      </c>
      <c r="E199" s="3">
        <f aca="true" t="shared" si="67" ref="E199:J199">SUM(E200:E202)</f>
        <v>1054.3</v>
      </c>
      <c r="F199" s="3">
        <f t="shared" si="67"/>
        <v>0</v>
      </c>
      <c r="G199" s="3">
        <f t="shared" si="67"/>
        <v>0</v>
      </c>
      <c r="H199" s="3">
        <f t="shared" si="67"/>
        <v>0</v>
      </c>
      <c r="I199" s="3">
        <f t="shared" si="67"/>
        <v>0</v>
      </c>
      <c r="J199" s="3">
        <f t="shared" si="67"/>
        <v>0</v>
      </c>
      <c r="K199" s="1">
        <v>25.26</v>
      </c>
    </row>
    <row r="200" spans="1:11" ht="15.75">
      <c r="A200" s="24">
        <v>176</v>
      </c>
      <c r="B200" s="23" t="s">
        <v>5</v>
      </c>
      <c r="C200" s="3">
        <f t="shared" si="63"/>
        <v>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2"/>
    </row>
    <row r="201" spans="1:11" ht="15.75">
      <c r="A201" s="24">
        <v>177</v>
      </c>
      <c r="B201" s="23" t="s">
        <v>6</v>
      </c>
      <c r="C201" s="3">
        <f t="shared" si="63"/>
        <v>1654.3</v>
      </c>
      <c r="D201" s="3">
        <v>600</v>
      </c>
      <c r="E201" s="3">
        <f>671+199+8+35.3+81+60</f>
        <v>1054.3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2"/>
    </row>
    <row r="202" spans="1:11" ht="15.75">
      <c r="A202" s="24">
        <v>178</v>
      </c>
      <c r="B202" s="23" t="s">
        <v>215</v>
      </c>
      <c r="C202" s="3">
        <f t="shared" si="63"/>
        <v>0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2"/>
    </row>
    <row r="203" spans="1:11" ht="63">
      <c r="A203" s="24">
        <v>179</v>
      </c>
      <c r="B203" s="23" t="s">
        <v>146</v>
      </c>
      <c r="C203" s="3">
        <f t="shared" si="63"/>
        <v>0</v>
      </c>
      <c r="D203" s="3">
        <f>SUM(D204:D206)</f>
        <v>0</v>
      </c>
      <c r="E203" s="3">
        <f aca="true" t="shared" si="68" ref="E203:J203">SUM(E204:E206)</f>
        <v>0</v>
      </c>
      <c r="F203" s="3">
        <f t="shared" si="68"/>
        <v>0</v>
      </c>
      <c r="G203" s="3">
        <f t="shared" si="68"/>
        <v>0</v>
      </c>
      <c r="H203" s="3">
        <f t="shared" si="68"/>
        <v>0</v>
      </c>
      <c r="I203" s="3">
        <f t="shared" si="68"/>
        <v>0</v>
      </c>
      <c r="J203" s="3">
        <f t="shared" si="68"/>
        <v>0</v>
      </c>
      <c r="K203" s="1">
        <v>25</v>
      </c>
    </row>
    <row r="204" spans="1:11" ht="15.75">
      <c r="A204" s="24">
        <v>180</v>
      </c>
      <c r="B204" s="23" t="s">
        <v>5</v>
      </c>
      <c r="C204" s="3">
        <f t="shared" si="63"/>
        <v>0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1"/>
    </row>
    <row r="205" spans="1:11" ht="15.75">
      <c r="A205" s="24">
        <v>181</v>
      </c>
      <c r="B205" s="23" t="s">
        <v>6</v>
      </c>
      <c r="C205" s="3">
        <f t="shared" si="63"/>
        <v>0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1"/>
    </row>
    <row r="206" spans="1:11" ht="15.75">
      <c r="A206" s="24">
        <v>182</v>
      </c>
      <c r="B206" s="23" t="s">
        <v>215</v>
      </c>
      <c r="C206" s="3">
        <f t="shared" si="63"/>
        <v>0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1"/>
    </row>
    <row r="207" spans="1:11" ht="78.75">
      <c r="A207" s="24">
        <v>183</v>
      </c>
      <c r="B207" s="23" t="s">
        <v>64</v>
      </c>
      <c r="C207" s="3">
        <f t="shared" si="63"/>
        <v>100</v>
      </c>
      <c r="D207" s="3">
        <f>SUM(D208:D210)</f>
        <v>100</v>
      </c>
      <c r="E207" s="3">
        <f aca="true" t="shared" si="69" ref="E207:J207">SUM(E208:E210)</f>
        <v>0</v>
      </c>
      <c r="F207" s="3">
        <f t="shared" si="69"/>
        <v>0</v>
      </c>
      <c r="G207" s="3">
        <f t="shared" si="69"/>
        <v>0</v>
      </c>
      <c r="H207" s="3">
        <f t="shared" si="69"/>
        <v>0</v>
      </c>
      <c r="I207" s="3">
        <f t="shared" si="69"/>
        <v>0</v>
      </c>
      <c r="J207" s="3">
        <f t="shared" si="69"/>
        <v>0</v>
      </c>
      <c r="K207" s="1">
        <v>25</v>
      </c>
    </row>
    <row r="208" spans="1:11" ht="15.75">
      <c r="A208" s="24">
        <v>184</v>
      </c>
      <c r="B208" s="23" t="s">
        <v>5</v>
      </c>
      <c r="C208" s="3">
        <f t="shared" si="63"/>
        <v>0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1"/>
    </row>
    <row r="209" spans="1:11" ht="15.75">
      <c r="A209" s="24">
        <v>185</v>
      </c>
      <c r="B209" s="23" t="s">
        <v>6</v>
      </c>
      <c r="C209" s="3">
        <f t="shared" si="63"/>
        <v>100</v>
      </c>
      <c r="D209" s="3">
        <v>100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1"/>
    </row>
    <row r="210" spans="1:11" ht="15.75">
      <c r="A210" s="24">
        <v>186</v>
      </c>
      <c r="B210" s="23" t="s">
        <v>215</v>
      </c>
      <c r="C210" s="3">
        <f t="shared" si="63"/>
        <v>0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1"/>
    </row>
    <row r="211" spans="1:11" ht="126">
      <c r="A211" s="24">
        <v>187</v>
      </c>
      <c r="B211" s="23" t="s">
        <v>149</v>
      </c>
      <c r="C211" s="3">
        <f t="shared" si="63"/>
        <v>643.7</v>
      </c>
      <c r="D211" s="3">
        <f>SUM(D212:D214)</f>
        <v>279</v>
      </c>
      <c r="E211" s="3">
        <f aca="true" t="shared" si="70" ref="E211:J211">SUM(E212:E214)</f>
        <v>364.7</v>
      </c>
      <c r="F211" s="3">
        <f t="shared" si="70"/>
        <v>0</v>
      </c>
      <c r="G211" s="3">
        <f t="shared" si="70"/>
        <v>0</v>
      </c>
      <c r="H211" s="3">
        <f t="shared" si="70"/>
        <v>0</v>
      </c>
      <c r="I211" s="3">
        <f t="shared" si="70"/>
        <v>0</v>
      </c>
      <c r="J211" s="3">
        <f t="shared" si="70"/>
        <v>0</v>
      </c>
      <c r="K211" s="1">
        <v>25</v>
      </c>
    </row>
    <row r="212" spans="1:11" ht="15.75">
      <c r="A212" s="24">
        <v>188</v>
      </c>
      <c r="B212" s="23" t="s">
        <v>5</v>
      </c>
      <c r="C212" s="3">
        <f t="shared" si="63"/>
        <v>0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1"/>
    </row>
    <row r="213" spans="1:11" ht="15.75">
      <c r="A213" s="24">
        <v>189</v>
      </c>
      <c r="B213" s="23" t="s">
        <v>6</v>
      </c>
      <c r="C213" s="3">
        <f t="shared" si="63"/>
        <v>643.7</v>
      </c>
      <c r="D213" s="3">
        <f>300-21</f>
        <v>279</v>
      </c>
      <c r="E213" s="3">
        <f>400-35.3</f>
        <v>364.7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1"/>
    </row>
    <row r="214" spans="1:11" ht="15.75">
      <c r="A214" s="24">
        <v>190</v>
      </c>
      <c r="B214" s="23" t="s">
        <v>215</v>
      </c>
      <c r="C214" s="3">
        <f t="shared" si="63"/>
        <v>0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1"/>
    </row>
    <row r="215" spans="1:11" ht="93.75" customHeight="1">
      <c r="A215" s="24">
        <v>191</v>
      </c>
      <c r="B215" s="23" t="s">
        <v>147</v>
      </c>
      <c r="C215" s="3">
        <f t="shared" si="63"/>
        <v>100</v>
      </c>
      <c r="D215" s="3">
        <f>SUM(D216:D218)</f>
        <v>100</v>
      </c>
      <c r="E215" s="3">
        <f aca="true" t="shared" si="71" ref="E215:J215">SUM(E216:E218)</f>
        <v>0</v>
      </c>
      <c r="F215" s="3">
        <f t="shared" si="71"/>
        <v>0</v>
      </c>
      <c r="G215" s="3">
        <f t="shared" si="71"/>
        <v>0</v>
      </c>
      <c r="H215" s="3">
        <f t="shared" si="71"/>
        <v>0</v>
      </c>
      <c r="I215" s="3">
        <f t="shared" si="71"/>
        <v>0</v>
      </c>
      <c r="J215" s="3">
        <f t="shared" si="71"/>
        <v>0</v>
      </c>
      <c r="K215" s="1">
        <v>25</v>
      </c>
    </row>
    <row r="216" spans="1:11" ht="17.25" customHeight="1">
      <c r="A216" s="24">
        <v>192</v>
      </c>
      <c r="B216" s="23" t="s">
        <v>5</v>
      </c>
      <c r="C216" s="3">
        <f t="shared" si="63"/>
        <v>0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1"/>
    </row>
    <row r="217" spans="1:11" ht="15.75">
      <c r="A217" s="24">
        <v>193</v>
      </c>
      <c r="B217" s="23" t="s">
        <v>6</v>
      </c>
      <c r="C217" s="3">
        <f t="shared" si="63"/>
        <v>100</v>
      </c>
      <c r="D217" s="3">
        <v>100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1"/>
    </row>
    <row r="218" spans="1:11" ht="15.75">
      <c r="A218" s="24">
        <v>194</v>
      </c>
      <c r="B218" s="23" t="s">
        <v>215</v>
      </c>
      <c r="C218" s="3">
        <f t="shared" si="63"/>
        <v>0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1"/>
    </row>
    <row r="219" spans="1:11" ht="15.75">
      <c r="A219" s="40">
        <v>195</v>
      </c>
      <c r="B219" s="38" t="s">
        <v>187</v>
      </c>
      <c r="C219" s="26">
        <f t="shared" si="63"/>
        <v>1263.8</v>
      </c>
      <c r="D219" s="26">
        <f>SUM(D221:D223)</f>
        <v>0</v>
      </c>
      <c r="E219" s="26">
        <f aca="true" t="shared" si="72" ref="E219:J219">SUM(E221:E223)</f>
        <v>1263.8</v>
      </c>
      <c r="F219" s="26">
        <f t="shared" si="72"/>
        <v>0</v>
      </c>
      <c r="G219" s="26">
        <f t="shared" si="72"/>
        <v>0</v>
      </c>
      <c r="H219" s="26">
        <f t="shared" si="72"/>
        <v>0</v>
      </c>
      <c r="I219" s="26">
        <f t="shared" si="72"/>
        <v>0</v>
      </c>
      <c r="J219" s="26">
        <f t="shared" si="72"/>
        <v>0</v>
      </c>
      <c r="K219" s="28">
        <v>25</v>
      </c>
    </row>
    <row r="220" spans="1:11" ht="15.75">
      <c r="A220" s="41"/>
      <c r="B220" s="39"/>
      <c r="C220" s="27"/>
      <c r="D220" s="27"/>
      <c r="E220" s="27"/>
      <c r="F220" s="27"/>
      <c r="G220" s="27"/>
      <c r="H220" s="27"/>
      <c r="I220" s="27"/>
      <c r="J220" s="27"/>
      <c r="K220" s="29"/>
    </row>
    <row r="221" spans="1:11" ht="15.75">
      <c r="A221" s="24">
        <v>196</v>
      </c>
      <c r="B221" s="23" t="s">
        <v>5</v>
      </c>
      <c r="C221" s="3">
        <f aca="true" t="shared" si="73" ref="C221:C252">SUM(D221:J221)</f>
        <v>618.8</v>
      </c>
      <c r="D221" s="3">
        <v>0</v>
      </c>
      <c r="E221" s="3">
        <v>618.8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1"/>
    </row>
    <row r="222" spans="1:11" ht="15.75">
      <c r="A222" s="24">
        <v>197</v>
      </c>
      <c r="B222" s="23" t="s">
        <v>6</v>
      </c>
      <c r="C222" s="3">
        <f t="shared" si="73"/>
        <v>645</v>
      </c>
      <c r="D222" s="3">
        <v>0</v>
      </c>
      <c r="E222" s="3">
        <v>645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1"/>
    </row>
    <row r="223" spans="1:11" ht="15.75">
      <c r="A223" s="24">
        <v>198</v>
      </c>
      <c r="B223" s="23" t="s">
        <v>215</v>
      </c>
      <c r="C223" s="3">
        <f t="shared" si="73"/>
        <v>0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1"/>
    </row>
    <row r="224" spans="1:11" ht="110.25">
      <c r="A224" s="24">
        <v>199</v>
      </c>
      <c r="B224" s="23" t="s">
        <v>148</v>
      </c>
      <c r="C224" s="3">
        <f t="shared" si="73"/>
        <v>42</v>
      </c>
      <c r="D224" s="3">
        <f>SUM(D225:D227)</f>
        <v>21</v>
      </c>
      <c r="E224" s="3">
        <f aca="true" t="shared" si="74" ref="E224:J224">SUM(E225:E227)</f>
        <v>21</v>
      </c>
      <c r="F224" s="3">
        <f t="shared" si="74"/>
        <v>0</v>
      </c>
      <c r="G224" s="3">
        <f t="shared" si="74"/>
        <v>0</v>
      </c>
      <c r="H224" s="3">
        <f t="shared" si="74"/>
        <v>0</v>
      </c>
      <c r="I224" s="3">
        <f t="shared" si="74"/>
        <v>0</v>
      </c>
      <c r="J224" s="3">
        <f t="shared" si="74"/>
        <v>0</v>
      </c>
      <c r="K224" s="1">
        <v>25</v>
      </c>
    </row>
    <row r="225" spans="1:11" ht="15.75">
      <c r="A225" s="24">
        <v>200</v>
      </c>
      <c r="B225" s="23" t="s">
        <v>5</v>
      </c>
      <c r="C225" s="3">
        <f t="shared" si="73"/>
        <v>0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1"/>
    </row>
    <row r="226" spans="1:11" ht="15.75">
      <c r="A226" s="24">
        <v>201</v>
      </c>
      <c r="B226" s="23" t="s">
        <v>6</v>
      </c>
      <c r="C226" s="3">
        <f t="shared" si="73"/>
        <v>42</v>
      </c>
      <c r="D226" s="3">
        <v>21</v>
      </c>
      <c r="E226" s="3">
        <v>21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1"/>
    </row>
    <row r="227" spans="1:11" ht="15.75">
      <c r="A227" s="24">
        <v>202</v>
      </c>
      <c r="B227" s="23" t="s">
        <v>215</v>
      </c>
      <c r="C227" s="3">
        <f t="shared" si="73"/>
        <v>0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1"/>
    </row>
    <row r="228" spans="1:11" ht="141.75">
      <c r="A228" s="24">
        <v>203</v>
      </c>
      <c r="B228" s="23" t="s">
        <v>183</v>
      </c>
      <c r="C228" s="3">
        <f t="shared" si="73"/>
        <v>200</v>
      </c>
      <c r="D228" s="3">
        <f>SUM(D229:D231)</f>
        <v>0</v>
      </c>
      <c r="E228" s="3">
        <f aca="true" t="shared" si="75" ref="E228:J228">SUM(E229:E231)</f>
        <v>200</v>
      </c>
      <c r="F228" s="3">
        <f t="shared" si="75"/>
        <v>0</v>
      </c>
      <c r="G228" s="3">
        <f t="shared" si="75"/>
        <v>0</v>
      </c>
      <c r="H228" s="3">
        <f t="shared" si="75"/>
        <v>0</v>
      </c>
      <c r="I228" s="3">
        <f t="shared" si="75"/>
        <v>0</v>
      </c>
      <c r="J228" s="3">
        <f t="shared" si="75"/>
        <v>0</v>
      </c>
      <c r="K228" s="1">
        <v>25</v>
      </c>
    </row>
    <row r="229" spans="1:11" ht="15.75">
      <c r="A229" s="24">
        <v>204</v>
      </c>
      <c r="B229" s="23" t="s">
        <v>5</v>
      </c>
      <c r="C229" s="3">
        <f t="shared" si="73"/>
        <v>0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1"/>
    </row>
    <row r="230" spans="1:11" ht="15.75">
      <c r="A230" s="24">
        <v>205</v>
      </c>
      <c r="B230" s="23" t="s">
        <v>6</v>
      </c>
      <c r="C230" s="3">
        <f t="shared" si="73"/>
        <v>200</v>
      </c>
      <c r="D230" s="3">
        <v>0</v>
      </c>
      <c r="E230" s="3">
        <f>200-8+8</f>
        <v>200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1"/>
    </row>
    <row r="231" spans="1:11" ht="15.75">
      <c r="A231" s="24">
        <v>206</v>
      </c>
      <c r="B231" s="23" t="s">
        <v>215</v>
      </c>
      <c r="C231" s="3">
        <f t="shared" si="73"/>
        <v>0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1"/>
    </row>
    <row r="232" spans="1:11" ht="173.25">
      <c r="A232" s="24">
        <v>207</v>
      </c>
      <c r="B232" s="23" t="s">
        <v>160</v>
      </c>
      <c r="C232" s="3">
        <f t="shared" si="73"/>
        <v>20</v>
      </c>
      <c r="D232" s="3">
        <f aca="true" t="shared" si="76" ref="D232:J232">SUM(D233:D235)</f>
        <v>0</v>
      </c>
      <c r="E232" s="3">
        <f t="shared" si="76"/>
        <v>20</v>
      </c>
      <c r="F232" s="3">
        <f t="shared" si="76"/>
        <v>0</v>
      </c>
      <c r="G232" s="3">
        <f t="shared" si="76"/>
        <v>0</v>
      </c>
      <c r="H232" s="3">
        <f t="shared" si="76"/>
        <v>0</v>
      </c>
      <c r="I232" s="3">
        <f t="shared" si="76"/>
        <v>0</v>
      </c>
      <c r="J232" s="3">
        <f t="shared" si="76"/>
        <v>0</v>
      </c>
      <c r="K232" s="1">
        <v>25</v>
      </c>
    </row>
    <row r="233" spans="1:11" ht="15.75">
      <c r="A233" s="24">
        <v>208</v>
      </c>
      <c r="B233" s="23" t="s">
        <v>5</v>
      </c>
      <c r="C233" s="3">
        <f t="shared" si="73"/>
        <v>0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2"/>
    </row>
    <row r="234" spans="1:11" ht="15.75">
      <c r="A234" s="24">
        <v>209</v>
      </c>
      <c r="B234" s="23" t="s">
        <v>6</v>
      </c>
      <c r="C234" s="3">
        <f t="shared" si="73"/>
        <v>20</v>
      </c>
      <c r="D234" s="3">
        <v>0</v>
      </c>
      <c r="E234" s="3">
        <v>20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2"/>
    </row>
    <row r="235" spans="1:11" ht="15.75">
      <c r="A235" s="24">
        <v>210</v>
      </c>
      <c r="B235" s="23" t="s">
        <v>215</v>
      </c>
      <c r="C235" s="3">
        <f t="shared" si="73"/>
        <v>0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2"/>
    </row>
    <row r="236" spans="1:11" ht="126">
      <c r="A236" s="24">
        <v>211</v>
      </c>
      <c r="B236" s="23" t="s">
        <v>180</v>
      </c>
      <c r="C236" s="3">
        <f t="shared" si="73"/>
        <v>184</v>
      </c>
      <c r="D236" s="3">
        <f aca="true" t="shared" si="77" ref="D236:J236">SUM(D237:D239)</f>
        <v>0</v>
      </c>
      <c r="E236" s="3">
        <f t="shared" si="77"/>
        <v>184</v>
      </c>
      <c r="F236" s="3">
        <f t="shared" si="77"/>
        <v>0</v>
      </c>
      <c r="G236" s="3">
        <f t="shared" si="77"/>
        <v>0</v>
      </c>
      <c r="H236" s="3">
        <f t="shared" si="77"/>
        <v>0</v>
      </c>
      <c r="I236" s="3">
        <f t="shared" si="77"/>
        <v>0</v>
      </c>
      <c r="J236" s="3">
        <f t="shared" si="77"/>
        <v>0</v>
      </c>
      <c r="K236" s="1">
        <v>25</v>
      </c>
    </row>
    <row r="237" spans="1:11" ht="15.75">
      <c r="A237" s="24">
        <v>212</v>
      </c>
      <c r="B237" s="23" t="s">
        <v>5</v>
      </c>
      <c r="C237" s="3">
        <f t="shared" si="73"/>
        <v>0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2"/>
    </row>
    <row r="238" spans="1:11" ht="15.75">
      <c r="A238" s="24">
        <v>213</v>
      </c>
      <c r="B238" s="23" t="s">
        <v>6</v>
      </c>
      <c r="C238" s="3">
        <f t="shared" si="73"/>
        <v>184</v>
      </c>
      <c r="D238" s="3">
        <v>0</v>
      </c>
      <c r="E238" s="3">
        <f>343-89-70</f>
        <v>184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2"/>
    </row>
    <row r="239" spans="1:11" ht="15.75">
      <c r="A239" s="24">
        <v>214</v>
      </c>
      <c r="B239" s="23" t="s">
        <v>215</v>
      </c>
      <c r="C239" s="3">
        <f t="shared" si="73"/>
        <v>0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2"/>
    </row>
    <row r="240" spans="1:11" ht="129.75" customHeight="1">
      <c r="A240" s="24">
        <v>215</v>
      </c>
      <c r="B240" s="23" t="s">
        <v>184</v>
      </c>
      <c r="C240" s="3">
        <f t="shared" si="73"/>
        <v>83.2</v>
      </c>
      <c r="D240" s="3">
        <f aca="true" t="shared" si="78" ref="D240:J240">SUM(D241:D243)</f>
        <v>0</v>
      </c>
      <c r="E240" s="3">
        <f t="shared" si="78"/>
        <v>83.2</v>
      </c>
      <c r="F240" s="3">
        <f t="shared" si="78"/>
        <v>0</v>
      </c>
      <c r="G240" s="3">
        <f t="shared" si="78"/>
        <v>0</v>
      </c>
      <c r="H240" s="3">
        <f t="shared" si="78"/>
        <v>0</v>
      </c>
      <c r="I240" s="3">
        <f t="shared" si="78"/>
        <v>0</v>
      </c>
      <c r="J240" s="3">
        <f t="shared" si="78"/>
        <v>0</v>
      </c>
      <c r="K240" s="1">
        <v>25</v>
      </c>
    </row>
    <row r="241" spans="1:11" ht="15.75">
      <c r="A241" s="24">
        <v>216</v>
      </c>
      <c r="B241" s="23" t="s">
        <v>5</v>
      </c>
      <c r="C241" s="3">
        <f t="shared" si="73"/>
        <v>0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2"/>
    </row>
    <row r="242" spans="1:11" ht="15.75">
      <c r="A242" s="24">
        <v>217</v>
      </c>
      <c r="B242" s="23" t="s">
        <v>6</v>
      </c>
      <c r="C242" s="3">
        <f t="shared" si="73"/>
        <v>83.2</v>
      </c>
      <c r="D242" s="3">
        <v>0</v>
      </c>
      <c r="E242" s="3">
        <v>83.2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2"/>
    </row>
    <row r="243" spans="1:11" ht="15.75">
      <c r="A243" s="24">
        <v>218</v>
      </c>
      <c r="B243" s="23" t="s">
        <v>215</v>
      </c>
      <c r="C243" s="3">
        <f t="shared" si="73"/>
        <v>0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2"/>
    </row>
    <row r="244" spans="1:11" ht="409.5" customHeight="1">
      <c r="A244" s="24">
        <v>219</v>
      </c>
      <c r="B244" s="30" t="s">
        <v>255</v>
      </c>
      <c r="C244" s="26">
        <f t="shared" si="73"/>
        <v>5204.9</v>
      </c>
      <c r="D244" s="26">
        <f aca="true" t="shared" si="79" ref="D244:J244">SUM(D246:D248)</f>
        <v>0</v>
      </c>
      <c r="E244" s="26">
        <f t="shared" si="79"/>
        <v>0</v>
      </c>
      <c r="F244" s="26">
        <f t="shared" si="79"/>
        <v>600</v>
      </c>
      <c r="G244" s="26">
        <f>SUM(G246:G248)</f>
        <v>954.9</v>
      </c>
      <c r="H244" s="26">
        <f t="shared" si="79"/>
        <v>1150</v>
      </c>
      <c r="I244" s="26">
        <f t="shared" si="79"/>
        <v>1250</v>
      </c>
      <c r="J244" s="26">
        <f t="shared" si="79"/>
        <v>1250</v>
      </c>
      <c r="K244" s="28">
        <v>25</v>
      </c>
    </row>
    <row r="245" spans="1:11" ht="29.25" customHeight="1">
      <c r="A245" s="24"/>
      <c r="B245" s="31"/>
      <c r="C245" s="27"/>
      <c r="D245" s="27"/>
      <c r="E245" s="27"/>
      <c r="F245" s="27"/>
      <c r="G245" s="27"/>
      <c r="H245" s="27"/>
      <c r="I245" s="27"/>
      <c r="J245" s="27"/>
      <c r="K245" s="29"/>
    </row>
    <row r="246" spans="1:11" ht="15.75">
      <c r="A246" s="24">
        <v>220</v>
      </c>
      <c r="B246" s="23" t="s">
        <v>5</v>
      </c>
      <c r="C246" s="3">
        <f t="shared" si="73"/>
        <v>0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2"/>
    </row>
    <row r="247" spans="1:11" ht="15.75">
      <c r="A247" s="24">
        <v>221</v>
      </c>
      <c r="B247" s="23" t="s">
        <v>6</v>
      </c>
      <c r="C247" s="3">
        <f t="shared" si="73"/>
        <v>5204.9</v>
      </c>
      <c r="D247" s="3">
        <v>0</v>
      </c>
      <c r="E247" s="3">
        <v>0</v>
      </c>
      <c r="F247" s="3">
        <f>732-132</f>
        <v>600</v>
      </c>
      <c r="G247" s="3">
        <f>1125-170.1</f>
        <v>954.9</v>
      </c>
      <c r="H247" s="3">
        <v>1150</v>
      </c>
      <c r="I247" s="3">
        <v>1250</v>
      </c>
      <c r="J247" s="3">
        <v>1250</v>
      </c>
      <c r="K247" s="2"/>
    </row>
    <row r="248" spans="1:11" ht="15.75">
      <c r="A248" s="24">
        <v>222</v>
      </c>
      <c r="B248" s="23" t="s">
        <v>215</v>
      </c>
      <c r="C248" s="3">
        <f t="shared" si="73"/>
        <v>0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2"/>
    </row>
    <row r="249" spans="1:11" ht="47.25" customHeight="1">
      <c r="A249" s="24">
        <v>223</v>
      </c>
      <c r="B249" s="23" t="s">
        <v>254</v>
      </c>
      <c r="C249" s="3">
        <f t="shared" si="73"/>
        <v>0</v>
      </c>
      <c r="D249" s="3">
        <f aca="true" t="shared" si="80" ref="D249:J249">SUM(D250:D252)</f>
        <v>0</v>
      </c>
      <c r="E249" s="3">
        <f t="shared" si="80"/>
        <v>0</v>
      </c>
      <c r="F249" s="3">
        <f t="shared" si="80"/>
        <v>0</v>
      </c>
      <c r="G249" s="3">
        <f t="shared" si="80"/>
        <v>0</v>
      </c>
      <c r="H249" s="3">
        <f t="shared" si="80"/>
        <v>0</v>
      </c>
      <c r="I249" s="3">
        <f t="shared" si="80"/>
        <v>0</v>
      </c>
      <c r="J249" s="3">
        <f t="shared" si="80"/>
        <v>0</v>
      </c>
      <c r="K249" s="1">
        <v>25</v>
      </c>
    </row>
    <row r="250" spans="1:11" ht="15.75">
      <c r="A250" s="24">
        <v>224</v>
      </c>
      <c r="B250" s="23" t="s">
        <v>5</v>
      </c>
      <c r="C250" s="3">
        <f t="shared" si="73"/>
        <v>0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2"/>
    </row>
    <row r="251" spans="1:11" ht="15.75">
      <c r="A251" s="24">
        <v>225</v>
      </c>
      <c r="B251" s="23" t="s">
        <v>6</v>
      </c>
      <c r="C251" s="3">
        <f t="shared" si="73"/>
        <v>0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2"/>
    </row>
    <row r="252" spans="1:11" ht="15.75">
      <c r="A252" s="24">
        <v>226</v>
      </c>
      <c r="B252" s="23" t="s">
        <v>215</v>
      </c>
      <c r="C252" s="3">
        <f t="shared" si="73"/>
        <v>0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2"/>
    </row>
    <row r="253" spans="1:11" ht="15.75">
      <c r="A253" s="24">
        <v>227</v>
      </c>
      <c r="B253" s="33" t="s">
        <v>29</v>
      </c>
      <c r="C253" s="33"/>
      <c r="D253" s="33"/>
      <c r="E253" s="33"/>
      <c r="F253" s="33"/>
      <c r="G253" s="33"/>
      <c r="H253" s="33"/>
      <c r="I253" s="33"/>
      <c r="J253" s="33"/>
      <c r="K253" s="33"/>
    </row>
    <row r="254" spans="1:11" ht="47.25">
      <c r="A254" s="24">
        <v>228</v>
      </c>
      <c r="B254" s="22" t="s">
        <v>35</v>
      </c>
      <c r="C254" s="3">
        <f>SUM(D254:J254)</f>
        <v>0</v>
      </c>
      <c r="D254" s="3">
        <f aca="true" t="shared" si="81" ref="D254:J254">SUM(D255:D257)</f>
        <v>0</v>
      </c>
      <c r="E254" s="3">
        <f t="shared" si="81"/>
        <v>0</v>
      </c>
      <c r="F254" s="3">
        <f t="shared" si="81"/>
        <v>0</v>
      </c>
      <c r="G254" s="3">
        <f t="shared" si="81"/>
        <v>0</v>
      </c>
      <c r="H254" s="3">
        <f t="shared" si="81"/>
        <v>0</v>
      </c>
      <c r="I254" s="3">
        <f t="shared" si="81"/>
        <v>0</v>
      </c>
      <c r="J254" s="3">
        <f t="shared" si="81"/>
        <v>0</v>
      </c>
      <c r="K254" s="4" t="s">
        <v>4</v>
      </c>
    </row>
    <row r="255" spans="1:11" ht="15.75">
      <c r="A255" s="24">
        <v>229</v>
      </c>
      <c r="B255" s="22" t="s">
        <v>5</v>
      </c>
      <c r="C255" s="3">
        <f>SUM(D255:J255)</f>
        <v>0</v>
      </c>
      <c r="D255" s="3">
        <f>D260+D275</f>
        <v>0</v>
      </c>
      <c r="E255" s="3">
        <f aca="true" t="shared" si="82" ref="E255:J255">E260+E275</f>
        <v>0</v>
      </c>
      <c r="F255" s="3">
        <f t="shared" si="82"/>
        <v>0</v>
      </c>
      <c r="G255" s="3">
        <f t="shared" si="82"/>
        <v>0</v>
      </c>
      <c r="H255" s="3">
        <f t="shared" si="82"/>
        <v>0</v>
      </c>
      <c r="I255" s="3">
        <f t="shared" si="82"/>
        <v>0</v>
      </c>
      <c r="J255" s="3">
        <f t="shared" si="82"/>
        <v>0</v>
      </c>
      <c r="K255" s="4" t="s">
        <v>4</v>
      </c>
    </row>
    <row r="256" spans="1:11" ht="15.75">
      <c r="A256" s="24">
        <v>230</v>
      </c>
      <c r="B256" s="22" t="s">
        <v>6</v>
      </c>
      <c r="C256" s="3">
        <f>SUM(D256:J256)</f>
        <v>0</v>
      </c>
      <c r="D256" s="3">
        <f aca="true" t="shared" si="83" ref="D256:J256">D261+D276</f>
        <v>0</v>
      </c>
      <c r="E256" s="3">
        <f t="shared" si="83"/>
        <v>0</v>
      </c>
      <c r="F256" s="3">
        <f t="shared" si="83"/>
        <v>0</v>
      </c>
      <c r="G256" s="3">
        <f t="shared" si="83"/>
        <v>0</v>
      </c>
      <c r="H256" s="3">
        <f t="shared" si="83"/>
        <v>0</v>
      </c>
      <c r="I256" s="3">
        <f t="shared" si="83"/>
        <v>0</v>
      </c>
      <c r="J256" s="3">
        <f t="shared" si="83"/>
        <v>0</v>
      </c>
      <c r="K256" s="4" t="s">
        <v>4</v>
      </c>
    </row>
    <row r="257" spans="1:11" ht="15.75">
      <c r="A257" s="24">
        <v>231</v>
      </c>
      <c r="B257" s="22" t="s">
        <v>215</v>
      </c>
      <c r="C257" s="3">
        <f>SUM(D257:J257)</f>
        <v>0</v>
      </c>
      <c r="D257" s="3">
        <f aca="true" t="shared" si="84" ref="D257:J257">D262+D277</f>
        <v>0</v>
      </c>
      <c r="E257" s="3">
        <f t="shared" si="84"/>
        <v>0</v>
      </c>
      <c r="F257" s="3">
        <f t="shared" si="84"/>
        <v>0</v>
      </c>
      <c r="G257" s="3">
        <f t="shared" si="84"/>
        <v>0</v>
      </c>
      <c r="H257" s="3">
        <f t="shared" si="84"/>
        <v>0</v>
      </c>
      <c r="I257" s="3">
        <f t="shared" si="84"/>
        <v>0</v>
      </c>
      <c r="J257" s="3">
        <f t="shared" si="84"/>
        <v>0</v>
      </c>
      <c r="K257" s="4" t="s">
        <v>4</v>
      </c>
    </row>
    <row r="258" spans="1:11" ht="15.75">
      <c r="A258" s="24">
        <v>232</v>
      </c>
      <c r="B258" s="32" t="s">
        <v>9</v>
      </c>
      <c r="C258" s="32"/>
      <c r="D258" s="32"/>
      <c r="E258" s="32"/>
      <c r="F258" s="32"/>
      <c r="G258" s="32"/>
      <c r="H258" s="32"/>
      <c r="I258" s="32"/>
      <c r="J258" s="32"/>
      <c r="K258" s="32"/>
    </row>
    <row r="259" spans="1:11" ht="47.25">
      <c r="A259" s="24">
        <v>233</v>
      </c>
      <c r="B259" s="23" t="s">
        <v>26</v>
      </c>
      <c r="C259" s="3">
        <f>SUM(D259:J259)</f>
        <v>0</v>
      </c>
      <c r="D259" s="3">
        <f aca="true" t="shared" si="85" ref="D259:J259">SUM(D260:D262)</f>
        <v>0</v>
      </c>
      <c r="E259" s="3">
        <f t="shared" si="85"/>
        <v>0</v>
      </c>
      <c r="F259" s="3">
        <f t="shared" si="85"/>
        <v>0</v>
      </c>
      <c r="G259" s="3">
        <f t="shared" si="85"/>
        <v>0</v>
      </c>
      <c r="H259" s="3">
        <f t="shared" si="85"/>
        <v>0</v>
      </c>
      <c r="I259" s="3">
        <f t="shared" si="85"/>
        <v>0</v>
      </c>
      <c r="J259" s="3">
        <f t="shared" si="85"/>
        <v>0</v>
      </c>
      <c r="K259" s="2" t="s">
        <v>4</v>
      </c>
    </row>
    <row r="260" spans="1:11" ht="15.75">
      <c r="A260" s="24">
        <v>234</v>
      </c>
      <c r="B260" s="23" t="s">
        <v>5</v>
      </c>
      <c r="C260" s="3">
        <f>SUM(D260:J260)</f>
        <v>0</v>
      </c>
      <c r="D260" s="3">
        <f>D265+D270</f>
        <v>0</v>
      </c>
      <c r="E260" s="3">
        <f aca="true" t="shared" si="86" ref="E260:J260">E265+E270</f>
        <v>0</v>
      </c>
      <c r="F260" s="3">
        <f t="shared" si="86"/>
        <v>0</v>
      </c>
      <c r="G260" s="3">
        <f t="shared" si="86"/>
        <v>0</v>
      </c>
      <c r="H260" s="3">
        <f t="shared" si="86"/>
        <v>0</v>
      </c>
      <c r="I260" s="3">
        <f t="shared" si="86"/>
        <v>0</v>
      </c>
      <c r="J260" s="3">
        <f t="shared" si="86"/>
        <v>0</v>
      </c>
      <c r="K260" s="2" t="s">
        <v>4</v>
      </c>
    </row>
    <row r="261" spans="1:11" ht="15.75">
      <c r="A261" s="24">
        <v>235</v>
      </c>
      <c r="B261" s="23" t="s">
        <v>6</v>
      </c>
      <c r="C261" s="3">
        <f>SUM(D261:J261)</f>
        <v>0</v>
      </c>
      <c r="D261" s="3">
        <f>D266+D271</f>
        <v>0</v>
      </c>
      <c r="E261" s="3">
        <f aca="true" t="shared" si="87" ref="E261:J261">E266+E271</f>
        <v>0</v>
      </c>
      <c r="F261" s="3">
        <f t="shared" si="87"/>
        <v>0</v>
      </c>
      <c r="G261" s="3">
        <f t="shared" si="87"/>
        <v>0</v>
      </c>
      <c r="H261" s="3">
        <f t="shared" si="87"/>
        <v>0</v>
      </c>
      <c r="I261" s="3">
        <f t="shared" si="87"/>
        <v>0</v>
      </c>
      <c r="J261" s="3">
        <f t="shared" si="87"/>
        <v>0</v>
      </c>
      <c r="K261" s="2" t="s">
        <v>4</v>
      </c>
    </row>
    <row r="262" spans="1:11" ht="15.75">
      <c r="A262" s="24">
        <v>236</v>
      </c>
      <c r="B262" s="23" t="s">
        <v>215</v>
      </c>
      <c r="C262" s="3">
        <f>SUM(D262:J262)</f>
        <v>0</v>
      </c>
      <c r="D262" s="3">
        <f>D267+D272</f>
        <v>0</v>
      </c>
      <c r="E262" s="3">
        <f aca="true" t="shared" si="88" ref="E262:J262">E267+E272</f>
        <v>0</v>
      </c>
      <c r="F262" s="3">
        <f t="shared" si="88"/>
        <v>0</v>
      </c>
      <c r="G262" s="3">
        <f t="shared" si="88"/>
        <v>0</v>
      </c>
      <c r="H262" s="3">
        <f t="shared" si="88"/>
        <v>0</v>
      </c>
      <c r="I262" s="3">
        <f t="shared" si="88"/>
        <v>0</v>
      </c>
      <c r="J262" s="3">
        <f t="shared" si="88"/>
        <v>0</v>
      </c>
      <c r="K262" s="2" t="s">
        <v>4</v>
      </c>
    </row>
    <row r="263" spans="1:11" ht="15.75">
      <c r="A263" s="24">
        <v>237</v>
      </c>
      <c r="B263" s="34" t="s">
        <v>10</v>
      </c>
      <c r="C263" s="34"/>
      <c r="D263" s="34"/>
      <c r="E263" s="34"/>
      <c r="F263" s="34"/>
      <c r="G263" s="34"/>
      <c r="H263" s="34"/>
      <c r="I263" s="34"/>
      <c r="J263" s="34"/>
      <c r="K263" s="34"/>
    </row>
    <row r="264" spans="1:11" ht="63">
      <c r="A264" s="24">
        <v>238</v>
      </c>
      <c r="B264" s="23" t="s">
        <v>27</v>
      </c>
      <c r="C264" s="3">
        <f>SUM(C265:C267)</f>
        <v>0</v>
      </c>
      <c r="D264" s="3">
        <f>SUM(D265:D267)</f>
        <v>0</v>
      </c>
      <c r="E264" s="3">
        <f aca="true" t="shared" si="89" ref="E264:J264">SUM(E265:E267)</f>
        <v>0</v>
      </c>
      <c r="F264" s="3">
        <f t="shared" si="89"/>
        <v>0</v>
      </c>
      <c r="G264" s="3">
        <f t="shared" si="89"/>
        <v>0</v>
      </c>
      <c r="H264" s="3">
        <f t="shared" si="89"/>
        <v>0</v>
      </c>
      <c r="I264" s="3">
        <f t="shared" si="89"/>
        <v>0</v>
      </c>
      <c r="J264" s="3">
        <f t="shared" si="89"/>
        <v>0</v>
      </c>
      <c r="K264" s="2"/>
    </row>
    <row r="265" spans="1:11" ht="17.25" customHeight="1">
      <c r="A265" s="24">
        <v>239</v>
      </c>
      <c r="B265" s="23" t="s">
        <v>5</v>
      </c>
      <c r="C265" s="3">
        <f>SUM(D265:J265)</f>
        <v>0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2"/>
    </row>
    <row r="266" spans="1:11" ht="15.75">
      <c r="A266" s="24">
        <v>240</v>
      </c>
      <c r="B266" s="23" t="s">
        <v>6</v>
      </c>
      <c r="C266" s="3">
        <f>SUM(D266:J266)</f>
        <v>0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2"/>
    </row>
    <row r="267" spans="1:11" ht="15.75">
      <c r="A267" s="24">
        <v>241</v>
      </c>
      <c r="B267" s="23" t="s">
        <v>215</v>
      </c>
      <c r="C267" s="3">
        <f>SUM(D267:J267)</f>
        <v>0</v>
      </c>
      <c r="D267" s="3">
        <v>0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2"/>
    </row>
    <row r="268" spans="1:11" ht="15.75">
      <c r="A268" s="24">
        <v>242</v>
      </c>
      <c r="B268" s="34" t="s">
        <v>11</v>
      </c>
      <c r="C268" s="34"/>
      <c r="D268" s="34"/>
      <c r="E268" s="34"/>
      <c r="F268" s="34"/>
      <c r="G268" s="34"/>
      <c r="H268" s="34"/>
      <c r="I268" s="34"/>
      <c r="J268" s="34"/>
      <c r="K268" s="34"/>
    </row>
    <row r="269" spans="1:11" ht="47.25">
      <c r="A269" s="24">
        <v>243</v>
      </c>
      <c r="B269" s="23" t="s">
        <v>109</v>
      </c>
      <c r="C269" s="3">
        <f>SUM(C270:C272)</f>
        <v>0</v>
      </c>
      <c r="D269" s="3">
        <f>SUM(D270:D272)</f>
        <v>0</v>
      </c>
      <c r="E269" s="3">
        <f aca="true" t="shared" si="90" ref="E269:J269">SUM(E270:E272)</f>
        <v>0</v>
      </c>
      <c r="F269" s="3">
        <f t="shared" si="90"/>
        <v>0</v>
      </c>
      <c r="G269" s="3">
        <f t="shared" si="90"/>
        <v>0</v>
      </c>
      <c r="H269" s="3">
        <f t="shared" si="90"/>
        <v>0</v>
      </c>
      <c r="I269" s="3">
        <f t="shared" si="90"/>
        <v>0</v>
      </c>
      <c r="J269" s="3">
        <f t="shared" si="90"/>
        <v>0</v>
      </c>
      <c r="K269" s="1">
        <v>39</v>
      </c>
    </row>
    <row r="270" spans="1:11" ht="15.75">
      <c r="A270" s="24">
        <v>244</v>
      </c>
      <c r="B270" s="23" t="s">
        <v>5</v>
      </c>
      <c r="C270" s="3">
        <f>SUM(D270:J270)</f>
        <v>0</v>
      </c>
      <c r="D270" s="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2"/>
    </row>
    <row r="271" spans="1:11" ht="15.75">
      <c r="A271" s="24">
        <v>245</v>
      </c>
      <c r="B271" s="23" t="s">
        <v>6</v>
      </c>
      <c r="C271" s="3">
        <f>SUM(D271:J271)</f>
        <v>0</v>
      </c>
      <c r="D271" s="3">
        <v>0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2"/>
    </row>
    <row r="272" spans="1:11" ht="15.75">
      <c r="A272" s="24">
        <v>246</v>
      </c>
      <c r="B272" s="23" t="s">
        <v>215</v>
      </c>
      <c r="C272" s="3">
        <f>SUM(D272:J272)</f>
        <v>0</v>
      </c>
      <c r="D272" s="3">
        <v>0</v>
      </c>
      <c r="E272" s="3">
        <v>0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2"/>
    </row>
    <row r="273" spans="1:11" ht="15.75">
      <c r="A273" s="24">
        <v>247</v>
      </c>
      <c r="B273" s="32" t="s">
        <v>12</v>
      </c>
      <c r="C273" s="32"/>
      <c r="D273" s="32"/>
      <c r="E273" s="32"/>
      <c r="F273" s="32"/>
      <c r="G273" s="32"/>
      <c r="H273" s="32"/>
      <c r="I273" s="32"/>
      <c r="J273" s="32"/>
      <c r="K273" s="32"/>
    </row>
    <row r="274" spans="1:11" ht="30.75" customHeight="1">
      <c r="A274" s="24">
        <v>248</v>
      </c>
      <c r="B274" s="23" t="s">
        <v>28</v>
      </c>
      <c r="C274" s="3">
        <f>SUM(D274:J274)</f>
        <v>0</v>
      </c>
      <c r="D274" s="3">
        <f aca="true" t="shared" si="91" ref="D274:J274">SUM(D275:D277)</f>
        <v>0</v>
      </c>
      <c r="E274" s="3">
        <f t="shared" si="91"/>
        <v>0</v>
      </c>
      <c r="F274" s="3">
        <f t="shared" si="91"/>
        <v>0</v>
      </c>
      <c r="G274" s="3">
        <f t="shared" si="91"/>
        <v>0</v>
      </c>
      <c r="H274" s="3">
        <f t="shared" si="91"/>
        <v>0</v>
      </c>
      <c r="I274" s="3">
        <f t="shared" si="91"/>
        <v>0</v>
      </c>
      <c r="J274" s="3">
        <f t="shared" si="91"/>
        <v>0</v>
      </c>
      <c r="K274" s="2" t="s">
        <v>4</v>
      </c>
    </row>
    <row r="275" spans="1:11" ht="15.75">
      <c r="A275" s="24">
        <v>249</v>
      </c>
      <c r="B275" s="23" t="s">
        <v>5</v>
      </c>
      <c r="C275" s="3">
        <v>0</v>
      </c>
      <c r="D275" s="3">
        <v>0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f>SUM(K271:Q271)</f>
        <v>0</v>
      </c>
      <c r="K275" s="2" t="s">
        <v>4</v>
      </c>
    </row>
    <row r="276" spans="1:11" ht="15.75">
      <c r="A276" s="24">
        <v>250</v>
      </c>
      <c r="B276" s="23" t="s">
        <v>6</v>
      </c>
      <c r="C276" s="3">
        <f>SUM(D276:J276)</f>
        <v>0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2" t="s">
        <v>4</v>
      </c>
    </row>
    <row r="277" spans="1:11" ht="15.75">
      <c r="A277" s="24">
        <v>251</v>
      </c>
      <c r="B277" s="23" t="s">
        <v>215</v>
      </c>
      <c r="C277" s="3">
        <f>SUM(D277:J277)</f>
        <v>0</v>
      </c>
      <c r="D277" s="3">
        <v>0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2" t="s">
        <v>4</v>
      </c>
    </row>
    <row r="278" spans="1:11" ht="15.75">
      <c r="A278" s="24">
        <v>252</v>
      </c>
      <c r="B278" s="33" t="s">
        <v>230</v>
      </c>
      <c r="C278" s="33"/>
      <c r="D278" s="33"/>
      <c r="E278" s="33"/>
      <c r="F278" s="33"/>
      <c r="G278" s="33"/>
      <c r="H278" s="33"/>
      <c r="I278" s="33"/>
      <c r="J278" s="33"/>
      <c r="K278" s="33"/>
    </row>
    <row r="279" spans="1:11" ht="47.25">
      <c r="A279" s="24">
        <v>253</v>
      </c>
      <c r="B279" s="22" t="s">
        <v>36</v>
      </c>
      <c r="C279" s="3">
        <f>SUM(D279:J279)</f>
        <v>296470.4</v>
      </c>
      <c r="D279" s="3">
        <f aca="true" t="shared" si="92" ref="D279:J279">SUM(D280:D282)</f>
        <v>41628.8</v>
      </c>
      <c r="E279" s="3">
        <f t="shared" si="92"/>
        <v>38361.9</v>
      </c>
      <c r="F279" s="3">
        <f t="shared" si="92"/>
        <v>37665.799999999996</v>
      </c>
      <c r="G279" s="3">
        <f t="shared" si="92"/>
        <v>41685.7</v>
      </c>
      <c r="H279" s="3">
        <f t="shared" si="92"/>
        <v>45377</v>
      </c>
      <c r="I279" s="3">
        <f t="shared" si="92"/>
        <v>45847.1</v>
      </c>
      <c r="J279" s="3">
        <f t="shared" si="92"/>
        <v>45904.1</v>
      </c>
      <c r="K279" s="4" t="s">
        <v>4</v>
      </c>
    </row>
    <row r="280" spans="1:11" ht="15.75">
      <c r="A280" s="24">
        <v>254</v>
      </c>
      <c r="B280" s="22" t="s">
        <v>5</v>
      </c>
      <c r="C280" s="3">
        <f>SUM(D280:J280)</f>
        <v>246641</v>
      </c>
      <c r="D280" s="3">
        <f aca="true" t="shared" si="93" ref="D280:J282">D285+D299</f>
        <v>38160</v>
      </c>
      <c r="E280" s="3">
        <f t="shared" si="93"/>
        <v>34904</v>
      </c>
      <c r="F280" s="3">
        <f>F285+F299</f>
        <v>29167</v>
      </c>
      <c r="G280" s="3">
        <f>G285+G299</f>
        <v>32951</v>
      </c>
      <c r="H280" s="3">
        <f t="shared" si="93"/>
        <v>37153</v>
      </c>
      <c r="I280" s="3">
        <f t="shared" si="93"/>
        <v>37153</v>
      </c>
      <c r="J280" s="3">
        <f t="shared" si="93"/>
        <v>37153</v>
      </c>
      <c r="K280" s="4" t="s">
        <v>4</v>
      </c>
    </row>
    <row r="281" spans="1:11" ht="15.75">
      <c r="A281" s="24">
        <v>255</v>
      </c>
      <c r="B281" s="22" t="s">
        <v>6</v>
      </c>
      <c r="C281" s="3">
        <f>SUM(D281:J281)</f>
        <v>26302.799999999996</v>
      </c>
      <c r="D281" s="3">
        <f t="shared" si="93"/>
        <v>3468.7999999999997</v>
      </c>
      <c r="E281" s="3">
        <f t="shared" si="93"/>
        <v>3457.8999999999996</v>
      </c>
      <c r="F281" s="3">
        <f t="shared" si="93"/>
        <v>3618.2000000000003</v>
      </c>
      <c r="G281" s="3">
        <f>G286+G300</f>
        <v>3481.7</v>
      </c>
      <c r="H281" s="3">
        <f t="shared" si="93"/>
        <v>3819</v>
      </c>
      <c r="I281" s="3">
        <f t="shared" si="93"/>
        <v>4200.1</v>
      </c>
      <c r="J281" s="3">
        <f t="shared" si="93"/>
        <v>4257.1</v>
      </c>
      <c r="K281" s="4" t="s">
        <v>4</v>
      </c>
    </row>
    <row r="282" spans="1:11" ht="15.75">
      <c r="A282" s="24">
        <v>256</v>
      </c>
      <c r="B282" s="22" t="s">
        <v>215</v>
      </c>
      <c r="C282" s="3">
        <f>SUM(D282:J282)</f>
        <v>23526.6</v>
      </c>
      <c r="D282" s="3">
        <f t="shared" si="93"/>
        <v>0</v>
      </c>
      <c r="E282" s="3">
        <f t="shared" si="93"/>
        <v>0</v>
      </c>
      <c r="F282" s="3">
        <f t="shared" si="93"/>
        <v>4880.6</v>
      </c>
      <c r="G282" s="3">
        <f>G287+G301</f>
        <v>5253</v>
      </c>
      <c r="H282" s="3">
        <f t="shared" si="93"/>
        <v>4405</v>
      </c>
      <c r="I282" s="3">
        <f t="shared" si="93"/>
        <v>4494</v>
      </c>
      <c r="J282" s="3">
        <f t="shared" si="93"/>
        <v>4494</v>
      </c>
      <c r="K282" s="4" t="s">
        <v>4</v>
      </c>
    </row>
    <row r="283" spans="1:11" ht="15.75">
      <c r="A283" s="24">
        <v>257</v>
      </c>
      <c r="B283" s="32" t="s">
        <v>9</v>
      </c>
      <c r="C283" s="32"/>
      <c r="D283" s="32"/>
      <c r="E283" s="32"/>
      <c r="F283" s="32"/>
      <c r="G283" s="32"/>
      <c r="H283" s="32"/>
      <c r="I283" s="32"/>
      <c r="J283" s="32"/>
      <c r="K283" s="32"/>
    </row>
    <row r="284" spans="1:11" ht="47.25">
      <c r="A284" s="24">
        <v>258</v>
      </c>
      <c r="B284" s="23" t="s">
        <v>26</v>
      </c>
      <c r="C284" s="3">
        <f>SUM(D284:J284)</f>
        <v>0</v>
      </c>
      <c r="D284" s="3">
        <f aca="true" t="shared" si="94" ref="D284:J284">SUM(D285:D287)</f>
        <v>0</v>
      </c>
      <c r="E284" s="3">
        <f t="shared" si="94"/>
        <v>0</v>
      </c>
      <c r="F284" s="3">
        <f t="shared" si="94"/>
        <v>0</v>
      </c>
      <c r="G284" s="3">
        <f t="shared" si="94"/>
        <v>0</v>
      </c>
      <c r="H284" s="3">
        <f t="shared" si="94"/>
        <v>0</v>
      </c>
      <c r="I284" s="3">
        <f t="shared" si="94"/>
        <v>0</v>
      </c>
      <c r="J284" s="3">
        <f t="shared" si="94"/>
        <v>0</v>
      </c>
      <c r="K284" s="2" t="s">
        <v>4</v>
      </c>
    </row>
    <row r="285" spans="1:11" ht="15.75">
      <c r="A285" s="24">
        <v>259</v>
      </c>
      <c r="B285" s="23" t="s">
        <v>5</v>
      </c>
      <c r="C285" s="3">
        <f>SUM(D285:J285)</f>
        <v>0</v>
      </c>
      <c r="D285" s="3">
        <f aca="true" t="shared" si="95" ref="D285:J287">D290+D294</f>
        <v>0</v>
      </c>
      <c r="E285" s="3">
        <f t="shared" si="95"/>
        <v>0</v>
      </c>
      <c r="F285" s="3">
        <f t="shared" si="95"/>
        <v>0</v>
      </c>
      <c r="G285" s="3">
        <f>G290+G294</f>
        <v>0</v>
      </c>
      <c r="H285" s="3">
        <f t="shared" si="95"/>
        <v>0</v>
      </c>
      <c r="I285" s="3">
        <f t="shared" si="95"/>
        <v>0</v>
      </c>
      <c r="J285" s="3">
        <f t="shared" si="95"/>
        <v>0</v>
      </c>
      <c r="K285" s="2" t="s">
        <v>4</v>
      </c>
    </row>
    <row r="286" spans="1:11" ht="15.75">
      <c r="A286" s="24">
        <v>260</v>
      </c>
      <c r="B286" s="23" t="s">
        <v>6</v>
      </c>
      <c r="C286" s="3">
        <f>SUM(D286:J286)</f>
        <v>0</v>
      </c>
      <c r="D286" s="3">
        <f t="shared" si="95"/>
        <v>0</v>
      </c>
      <c r="E286" s="3">
        <f t="shared" si="95"/>
        <v>0</v>
      </c>
      <c r="F286" s="3">
        <f t="shared" si="95"/>
        <v>0</v>
      </c>
      <c r="G286" s="3">
        <f t="shared" si="95"/>
        <v>0</v>
      </c>
      <c r="H286" s="3">
        <f t="shared" si="95"/>
        <v>0</v>
      </c>
      <c r="I286" s="3">
        <f t="shared" si="95"/>
        <v>0</v>
      </c>
      <c r="J286" s="3">
        <f t="shared" si="95"/>
        <v>0</v>
      </c>
      <c r="K286" s="2" t="s">
        <v>4</v>
      </c>
    </row>
    <row r="287" spans="1:11" ht="15.75">
      <c r="A287" s="24">
        <v>261</v>
      </c>
      <c r="B287" s="23" t="s">
        <v>215</v>
      </c>
      <c r="C287" s="3">
        <f>SUM(D287:J287)</f>
        <v>0</v>
      </c>
      <c r="D287" s="3">
        <f t="shared" si="95"/>
        <v>0</v>
      </c>
      <c r="E287" s="3">
        <f t="shared" si="95"/>
        <v>0</v>
      </c>
      <c r="F287" s="3">
        <f t="shared" si="95"/>
        <v>0</v>
      </c>
      <c r="G287" s="3">
        <f>G292+G296</f>
        <v>0</v>
      </c>
      <c r="H287" s="3">
        <f t="shared" si="95"/>
        <v>0</v>
      </c>
      <c r="I287" s="3">
        <f t="shared" si="95"/>
        <v>0</v>
      </c>
      <c r="J287" s="3">
        <f t="shared" si="95"/>
        <v>0</v>
      </c>
      <c r="K287" s="2" t="s">
        <v>4</v>
      </c>
    </row>
    <row r="288" spans="1:11" ht="15.75">
      <c r="A288" s="24">
        <v>262</v>
      </c>
      <c r="B288" s="34" t="s">
        <v>10</v>
      </c>
      <c r="C288" s="34"/>
      <c r="D288" s="34"/>
      <c r="E288" s="34"/>
      <c r="F288" s="34"/>
      <c r="G288" s="34"/>
      <c r="H288" s="34"/>
      <c r="I288" s="34"/>
      <c r="J288" s="34"/>
      <c r="K288" s="34"/>
    </row>
    <row r="289" spans="1:11" ht="63">
      <c r="A289" s="24">
        <v>263</v>
      </c>
      <c r="B289" s="23" t="s">
        <v>27</v>
      </c>
      <c r="C289" s="3">
        <f>SUM(C290:C292)</f>
        <v>0</v>
      </c>
      <c r="D289" s="3">
        <f>SUM(D290:D292)</f>
        <v>0</v>
      </c>
      <c r="E289" s="3">
        <f aca="true" t="shared" si="96" ref="E289:J289">SUM(E290:E292)</f>
        <v>0</v>
      </c>
      <c r="F289" s="3">
        <f t="shared" si="96"/>
        <v>0</v>
      </c>
      <c r="G289" s="3">
        <f t="shared" si="96"/>
        <v>0</v>
      </c>
      <c r="H289" s="3">
        <f t="shared" si="96"/>
        <v>0</v>
      </c>
      <c r="I289" s="3">
        <f t="shared" si="96"/>
        <v>0</v>
      </c>
      <c r="J289" s="3">
        <f t="shared" si="96"/>
        <v>0</v>
      </c>
      <c r="K289" s="2"/>
    </row>
    <row r="290" spans="1:11" ht="15.75">
      <c r="A290" s="24">
        <v>264</v>
      </c>
      <c r="B290" s="23" t="s">
        <v>5</v>
      </c>
      <c r="C290" s="3">
        <f>SUM(D290:J290)</f>
        <v>0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2"/>
    </row>
    <row r="291" spans="1:11" ht="15.75">
      <c r="A291" s="24">
        <v>265</v>
      </c>
      <c r="B291" s="23" t="s">
        <v>6</v>
      </c>
      <c r="C291" s="3">
        <f>SUM(D291:J291)</f>
        <v>0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2"/>
    </row>
    <row r="292" spans="1:11" ht="15.75">
      <c r="A292" s="24">
        <v>266</v>
      </c>
      <c r="B292" s="23" t="s">
        <v>215</v>
      </c>
      <c r="C292" s="3">
        <f>SUM(D292:J292)</f>
        <v>0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2"/>
    </row>
    <row r="293" spans="1:11" ht="15.75">
      <c r="A293" s="24">
        <v>267</v>
      </c>
      <c r="B293" s="34" t="s">
        <v>11</v>
      </c>
      <c r="C293" s="34"/>
      <c r="D293" s="34"/>
      <c r="E293" s="34"/>
      <c r="F293" s="34"/>
      <c r="G293" s="34"/>
      <c r="H293" s="34"/>
      <c r="I293" s="34"/>
      <c r="J293" s="34"/>
      <c r="K293" s="34"/>
    </row>
    <row r="294" spans="1:11" ht="15.75">
      <c r="A294" s="24">
        <v>268</v>
      </c>
      <c r="B294" s="23" t="s">
        <v>5</v>
      </c>
      <c r="C294" s="3">
        <f>SUM(D294:J294)</f>
        <v>0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2"/>
    </row>
    <row r="295" spans="1:11" ht="15.75">
      <c r="A295" s="24">
        <v>269</v>
      </c>
      <c r="B295" s="23" t="s">
        <v>6</v>
      </c>
      <c r="C295" s="3">
        <f>SUM(D295:J295)</f>
        <v>0</v>
      </c>
      <c r="D295" s="3">
        <v>0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2"/>
    </row>
    <row r="296" spans="1:11" ht="15.75">
      <c r="A296" s="24">
        <v>270</v>
      </c>
      <c r="B296" s="23" t="s">
        <v>215</v>
      </c>
      <c r="C296" s="3">
        <f>SUM(D296:J296)</f>
        <v>0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2"/>
    </row>
    <row r="297" spans="1:11" ht="15.75">
      <c r="A297" s="24">
        <v>271</v>
      </c>
      <c r="B297" s="32" t="s">
        <v>12</v>
      </c>
      <c r="C297" s="32"/>
      <c r="D297" s="32"/>
      <c r="E297" s="32"/>
      <c r="F297" s="32"/>
      <c r="G297" s="32"/>
      <c r="H297" s="32"/>
      <c r="I297" s="32"/>
      <c r="J297" s="32"/>
      <c r="K297" s="32"/>
    </row>
    <row r="298" spans="1:11" ht="46.5" customHeight="1">
      <c r="A298" s="24">
        <v>272</v>
      </c>
      <c r="B298" s="23" t="s">
        <v>28</v>
      </c>
      <c r="C298" s="3">
        <f>SUM(D298:J298)</f>
        <v>296470.4</v>
      </c>
      <c r="D298" s="3">
        <f aca="true" t="shared" si="97" ref="D298:J298">SUM(D299:D301)</f>
        <v>41628.8</v>
      </c>
      <c r="E298" s="3">
        <f t="shared" si="97"/>
        <v>38361.9</v>
      </c>
      <c r="F298" s="3">
        <f t="shared" si="97"/>
        <v>37665.799999999996</v>
      </c>
      <c r="G298" s="3">
        <f t="shared" si="97"/>
        <v>41685.7</v>
      </c>
      <c r="H298" s="3">
        <f t="shared" si="97"/>
        <v>45377</v>
      </c>
      <c r="I298" s="3">
        <f t="shared" si="97"/>
        <v>45847.1</v>
      </c>
      <c r="J298" s="3">
        <f t="shared" si="97"/>
        <v>45904.1</v>
      </c>
      <c r="K298" s="2" t="s">
        <v>4</v>
      </c>
    </row>
    <row r="299" spans="1:11" ht="15.75">
      <c r="A299" s="24">
        <v>273</v>
      </c>
      <c r="B299" s="23" t="s">
        <v>5</v>
      </c>
      <c r="C299" s="3">
        <f>SUM(D299:J299)</f>
        <v>246641</v>
      </c>
      <c r="D299" s="3">
        <f>D303+D307+D311+D315+D319+D323+D327+D329</f>
        <v>38160</v>
      </c>
      <c r="E299" s="3">
        <f>E303+E307+E311+E315+E319+E323+E327+E329</f>
        <v>34904</v>
      </c>
      <c r="F299" s="3">
        <f>F303+F307+F311+F315+F319+F323+F327+F331+F335+F339</f>
        <v>29167</v>
      </c>
      <c r="G299" s="3">
        <f>G303+G307+G311+G315+G319+G323+G327+G331+G335+G339+G343</f>
        <v>32951</v>
      </c>
      <c r="H299" s="3">
        <f aca="true" t="shared" si="98" ref="G299:J301">H303+H307+H311+H315+H319+H323+H327+H331+H335+H339+H343</f>
        <v>37153</v>
      </c>
      <c r="I299" s="3">
        <f t="shared" si="98"/>
        <v>37153</v>
      </c>
      <c r="J299" s="3">
        <f t="shared" si="98"/>
        <v>37153</v>
      </c>
      <c r="K299" s="2" t="s">
        <v>4</v>
      </c>
    </row>
    <row r="300" spans="1:11" ht="15.75">
      <c r="A300" s="24">
        <v>274</v>
      </c>
      <c r="B300" s="23" t="s">
        <v>6</v>
      </c>
      <c r="C300" s="3">
        <f>SUM(D300:J300)</f>
        <v>26302.799999999996</v>
      </c>
      <c r="D300" s="3">
        <f>D304+D308+D312+D316+D320+D324+D328+D330</f>
        <v>3468.7999999999997</v>
      </c>
      <c r="E300" s="3">
        <f>E304+E308+E312+E316+E320+E324+E328+E330</f>
        <v>3457.8999999999996</v>
      </c>
      <c r="F300" s="3">
        <f>F304+F308+F312+F316+F320+F324+F328+F332+F336+F340</f>
        <v>3618.2000000000003</v>
      </c>
      <c r="G300" s="3">
        <f t="shared" si="98"/>
        <v>3481.7</v>
      </c>
      <c r="H300" s="3">
        <f t="shared" si="98"/>
        <v>3819</v>
      </c>
      <c r="I300" s="3">
        <f t="shared" si="98"/>
        <v>4200.1</v>
      </c>
      <c r="J300" s="3">
        <f t="shared" si="98"/>
        <v>4257.1</v>
      </c>
      <c r="K300" s="2" t="s">
        <v>4</v>
      </c>
    </row>
    <row r="301" spans="1:11" ht="15.75">
      <c r="A301" s="24">
        <v>275</v>
      </c>
      <c r="B301" s="23" t="s">
        <v>215</v>
      </c>
      <c r="C301" s="3">
        <f>SUM(D301:J301)</f>
        <v>23526.6</v>
      </c>
      <c r="D301" s="3">
        <f>D305+D309+D313+D317+D321+D325+D329</f>
        <v>0</v>
      </c>
      <c r="E301" s="3">
        <f>E305+E309+E313+E317+E321+E325+E329</f>
        <v>0</v>
      </c>
      <c r="F301" s="3">
        <f>F305+F309+F313+F317+F321+F325+F329+F342</f>
        <v>4880.6</v>
      </c>
      <c r="G301" s="3">
        <f t="shared" si="98"/>
        <v>5253</v>
      </c>
      <c r="H301" s="3">
        <f t="shared" si="98"/>
        <v>4405</v>
      </c>
      <c r="I301" s="3">
        <f t="shared" si="98"/>
        <v>4494</v>
      </c>
      <c r="J301" s="3">
        <f t="shared" si="98"/>
        <v>4494</v>
      </c>
      <c r="K301" s="2" t="s">
        <v>4</v>
      </c>
    </row>
    <row r="302" spans="1:11" ht="94.5" customHeight="1">
      <c r="A302" s="24">
        <v>276</v>
      </c>
      <c r="B302" s="6" t="s">
        <v>221</v>
      </c>
      <c r="C302" s="7">
        <f>SUM(C303:C305)</f>
        <v>24213.399999999998</v>
      </c>
      <c r="D302" s="7">
        <f>SUM(D303:D305)</f>
        <v>3222.2</v>
      </c>
      <c r="E302" s="7">
        <f aca="true" t="shared" si="99" ref="E302:J302">SUM(E303:E305)</f>
        <v>3182.2</v>
      </c>
      <c r="F302" s="7">
        <f t="shared" si="99"/>
        <v>3340.2000000000003</v>
      </c>
      <c r="G302" s="7">
        <f t="shared" si="99"/>
        <v>3215.6</v>
      </c>
      <c r="H302" s="7">
        <f t="shared" si="99"/>
        <v>3478</v>
      </c>
      <c r="I302" s="7">
        <f t="shared" si="99"/>
        <v>3859.1</v>
      </c>
      <c r="J302" s="7">
        <f t="shared" si="99"/>
        <v>3916.1</v>
      </c>
      <c r="K302" s="16">
        <v>49</v>
      </c>
    </row>
    <row r="303" spans="1:11" ht="15.75">
      <c r="A303" s="24">
        <v>277</v>
      </c>
      <c r="B303" s="23" t="s">
        <v>5</v>
      </c>
      <c r="C303" s="3">
        <f aca="true" t="shared" si="100" ref="C303:C345">SUM(D303:J303)</f>
        <v>0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17"/>
    </row>
    <row r="304" spans="1:11" ht="15.75">
      <c r="A304" s="24">
        <v>278</v>
      </c>
      <c r="B304" s="23" t="s">
        <v>6</v>
      </c>
      <c r="C304" s="3">
        <f t="shared" si="100"/>
        <v>24213.399999999998</v>
      </c>
      <c r="D304" s="3">
        <f>3552.2-100-160-70</f>
        <v>3222.2</v>
      </c>
      <c r="E304" s="3">
        <f>3161.5+20.7</f>
        <v>3182.2</v>
      </c>
      <c r="F304" s="3">
        <f>3535.4-128.6-66.6</f>
        <v>3340.2000000000003</v>
      </c>
      <c r="G304" s="3">
        <f>3206.9+32.1-23.4</f>
        <v>3215.6</v>
      </c>
      <c r="H304" s="3">
        <v>3478</v>
      </c>
      <c r="I304" s="3">
        <v>3859.1</v>
      </c>
      <c r="J304" s="3">
        <v>3916.1</v>
      </c>
      <c r="K304" s="17"/>
    </row>
    <row r="305" spans="1:11" ht="15.75">
      <c r="A305" s="24">
        <v>279</v>
      </c>
      <c r="B305" s="23" t="s">
        <v>215</v>
      </c>
      <c r="C305" s="3">
        <f t="shared" si="100"/>
        <v>0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17"/>
    </row>
    <row r="306" spans="1:11" ht="98.25" customHeight="1">
      <c r="A306" s="24">
        <v>280</v>
      </c>
      <c r="B306" s="6" t="s">
        <v>65</v>
      </c>
      <c r="C306" s="3">
        <f t="shared" si="100"/>
        <v>526</v>
      </c>
      <c r="D306" s="7">
        <f>SUM(D307:D309)</f>
        <v>78.5</v>
      </c>
      <c r="E306" s="7">
        <f aca="true" t="shared" si="101" ref="E306:J306">SUM(E307:E309)</f>
        <v>76</v>
      </c>
      <c r="F306" s="7">
        <f t="shared" si="101"/>
        <v>76</v>
      </c>
      <c r="G306" s="7">
        <f t="shared" si="101"/>
        <v>67.5</v>
      </c>
      <c r="H306" s="7">
        <f t="shared" si="101"/>
        <v>76</v>
      </c>
      <c r="I306" s="7">
        <f t="shared" si="101"/>
        <v>76</v>
      </c>
      <c r="J306" s="7">
        <f t="shared" si="101"/>
        <v>76</v>
      </c>
      <c r="K306" s="17"/>
    </row>
    <row r="307" spans="1:11" ht="15.75">
      <c r="A307" s="24">
        <v>281</v>
      </c>
      <c r="B307" s="23" t="s">
        <v>5</v>
      </c>
      <c r="C307" s="3">
        <f t="shared" si="100"/>
        <v>0</v>
      </c>
      <c r="D307" s="3">
        <v>0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17"/>
    </row>
    <row r="308" spans="1:11" ht="15.75">
      <c r="A308" s="24">
        <v>282</v>
      </c>
      <c r="B308" s="23" t="s">
        <v>6</v>
      </c>
      <c r="C308" s="3">
        <f t="shared" si="100"/>
        <v>526</v>
      </c>
      <c r="D308" s="3">
        <f>91-12.5</f>
        <v>78.5</v>
      </c>
      <c r="E308" s="3">
        <f>78.5-2.5</f>
        <v>76</v>
      </c>
      <c r="F308" s="3">
        <v>76</v>
      </c>
      <c r="G308" s="3">
        <f>76-8.5</f>
        <v>67.5</v>
      </c>
      <c r="H308" s="3">
        <v>76</v>
      </c>
      <c r="I308" s="3">
        <v>76</v>
      </c>
      <c r="J308" s="3">
        <v>76</v>
      </c>
      <c r="K308" s="17"/>
    </row>
    <row r="309" spans="1:11" ht="15.75">
      <c r="A309" s="24">
        <v>283</v>
      </c>
      <c r="B309" s="23" t="s">
        <v>215</v>
      </c>
      <c r="C309" s="3">
        <f t="shared" si="100"/>
        <v>0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17"/>
    </row>
    <row r="310" spans="1:11" ht="254.25" customHeight="1">
      <c r="A310" s="24">
        <v>284</v>
      </c>
      <c r="B310" s="6" t="s">
        <v>198</v>
      </c>
      <c r="C310" s="3">
        <f t="shared" si="100"/>
        <v>90</v>
      </c>
      <c r="D310" s="7">
        <f>SUM(D311:D313)</f>
        <v>15</v>
      </c>
      <c r="E310" s="7">
        <f aca="true" t="shared" si="102" ref="E310:J310">SUM(E311:E313)</f>
        <v>15</v>
      </c>
      <c r="F310" s="7">
        <f t="shared" si="102"/>
        <v>15</v>
      </c>
      <c r="G310" s="7">
        <f t="shared" si="102"/>
        <v>0</v>
      </c>
      <c r="H310" s="7">
        <f t="shared" si="102"/>
        <v>15</v>
      </c>
      <c r="I310" s="7">
        <f t="shared" si="102"/>
        <v>15</v>
      </c>
      <c r="J310" s="7">
        <f t="shared" si="102"/>
        <v>15</v>
      </c>
      <c r="K310" s="17"/>
    </row>
    <row r="311" spans="1:11" ht="15.75">
      <c r="A311" s="24">
        <v>285</v>
      </c>
      <c r="B311" s="23" t="s">
        <v>5</v>
      </c>
      <c r="C311" s="3">
        <f t="shared" si="100"/>
        <v>0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17"/>
    </row>
    <row r="312" spans="1:11" ht="15.75">
      <c r="A312" s="24">
        <v>286</v>
      </c>
      <c r="B312" s="23" t="s">
        <v>6</v>
      </c>
      <c r="C312" s="3">
        <f t="shared" si="100"/>
        <v>90</v>
      </c>
      <c r="D312" s="3">
        <v>15</v>
      </c>
      <c r="E312" s="3">
        <v>15</v>
      </c>
      <c r="F312" s="3">
        <v>15</v>
      </c>
      <c r="G312" s="3">
        <f>15-15</f>
        <v>0</v>
      </c>
      <c r="H312" s="3">
        <v>15</v>
      </c>
      <c r="I312" s="3">
        <v>15</v>
      </c>
      <c r="J312" s="3">
        <v>15</v>
      </c>
      <c r="K312" s="17"/>
    </row>
    <row r="313" spans="1:11" ht="15.75">
      <c r="A313" s="24">
        <v>287</v>
      </c>
      <c r="B313" s="23" t="s">
        <v>215</v>
      </c>
      <c r="C313" s="3">
        <f t="shared" si="100"/>
        <v>0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17"/>
    </row>
    <row r="314" spans="1:11" ht="273" customHeight="1">
      <c r="A314" s="24">
        <v>288</v>
      </c>
      <c r="B314" s="6" t="s">
        <v>229</v>
      </c>
      <c r="C314" s="3">
        <f t="shared" si="100"/>
        <v>1001.6</v>
      </c>
      <c r="D314" s="7">
        <f>SUM(D315:D317)</f>
        <v>89</v>
      </c>
      <c r="E314" s="7">
        <f aca="true" t="shared" si="103" ref="E314:J314">SUM(E315:E317)</f>
        <v>69</v>
      </c>
      <c r="F314" s="7">
        <f t="shared" si="103"/>
        <v>85</v>
      </c>
      <c r="G314" s="7">
        <f t="shared" si="103"/>
        <v>158.6</v>
      </c>
      <c r="H314" s="7">
        <f t="shared" si="103"/>
        <v>200</v>
      </c>
      <c r="I314" s="7">
        <f t="shared" si="103"/>
        <v>200</v>
      </c>
      <c r="J314" s="7">
        <f t="shared" si="103"/>
        <v>200</v>
      </c>
      <c r="K314" s="17"/>
    </row>
    <row r="315" spans="1:11" ht="15.75">
      <c r="A315" s="24">
        <v>289</v>
      </c>
      <c r="B315" s="23" t="s">
        <v>5</v>
      </c>
      <c r="C315" s="3">
        <f t="shared" si="100"/>
        <v>0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17"/>
    </row>
    <row r="316" spans="1:11" ht="15.75">
      <c r="A316" s="24">
        <v>290</v>
      </c>
      <c r="B316" s="23" t="s">
        <v>6</v>
      </c>
      <c r="C316" s="3">
        <f t="shared" si="100"/>
        <v>1001.6</v>
      </c>
      <c r="D316" s="3">
        <f>89-25+25</f>
        <v>89</v>
      </c>
      <c r="E316" s="3">
        <v>69</v>
      </c>
      <c r="F316" s="3">
        <v>85</v>
      </c>
      <c r="G316" s="3">
        <f>65+93.6</f>
        <v>158.6</v>
      </c>
      <c r="H316" s="3">
        <v>200</v>
      </c>
      <c r="I316" s="3">
        <v>200</v>
      </c>
      <c r="J316" s="3">
        <v>200</v>
      </c>
      <c r="K316" s="17"/>
    </row>
    <row r="317" spans="1:11" ht="15.75">
      <c r="A317" s="24">
        <v>291</v>
      </c>
      <c r="B317" s="23" t="s">
        <v>215</v>
      </c>
      <c r="C317" s="3">
        <f t="shared" si="100"/>
        <v>0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17"/>
    </row>
    <row r="318" spans="1:11" ht="96.75" customHeight="1">
      <c r="A318" s="24">
        <v>292</v>
      </c>
      <c r="B318" s="5" t="s">
        <v>199</v>
      </c>
      <c r="C318" s="3">
        <f t="shared" si="100"/>
        <v>471.8</v>
      </c>
      <c r="D318" s="7">
        <f>SUM(D319:D321)</f>
        <v>64.1</v>
      </c>
      <c r="E318" s="7">
        <f aca="true" t="shared" si="104" ref="E318:J318">SUM(E319:E321)</f>
        <v>115.7</v>
      </c>
      <c r="F318" s="7">
        <f t="shared" si="104"/>
        <v>102</v>
      </c>
      <c r="G318" s="7">
        <f>SUM(G319:G321)</f>
        <v>40</v>
      </c>
      <c r="H318" s="7">
        <f t="shared" si="104"/>
        <v>50</v>
      </c>
      <c r="I318" s="7">
        <f t="shared" si="104"/>
        <v>50</v>
      </c>
      <c r="J318" s="7">
        <f t="shared" si="104"/>
        <v>50</v>
      </c>
      <c r="K318" s="17"/>
    </row>
    <row r="319" spans="1:11" ht="15.75">
      <c r="A319" s="24">
        <v>293</v>
      </c>
      <c r="B319" s="23" t="s">
        <v>5</v>
      </c>
      <c r="C319" s="3">
        <f t="shared" si="100"/>
        <v>0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17"/>
    </row>
    <row r="320" spans="1:11" ht="15.75">
      <c r="A320" s="24">
        <v>294</v>
      </c>
      <c r="B320" s="23" t="s">
        <v>6</v>
      </c>
      <c r="C320" s="3">
        <f t="shared" si="100"/>
        <v>471.8</v>
      </c>
      <c r="D320" s="3">
        <v>64.1</v>
      </c>
      <c r="E320" s="3">
        <f>60+12.5+9.2+10+12+12</f>
        <v>115.7</v>
      </c>
      <c r="F320" s="3">
        <v>102</v>
      </c>
      <c r="G320" s="3">
        <v>40</v>
      </c>
      <c r="H320" s="3">
        <v>50</v>
      </c>
      <c r="I320" s="3">
        <v>50</v>
      </c>
      <c r="J320" s="3">
        <v>50</v>
      </c>
      <c r="K320" s="17"/>
    </row>
    <row r="321" spans="1:11" ht="15.75">
      <c r="A321" s="24">
        <v>295</v>
      </c>
      <c r="B321" s="23" t="s">
        <v>215</v>
      </c>
      <c r="C321" s="3">
        <f t="shared" si="100"/>
        <v>0</v>
      </c>
      <c r="D321" s="3">
        <v>0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17"/>
    </row>
    <row r="322" spans="1:11" ht="161.25" customHeight="1">
      <c r="A322" s="24">
        <v>296</v>
      </c>
      <c r="B322" s="5" t="s">
        <v>200</v>
      </c>
      <c r="C322" s="3">
        <f t="shared" si="100"/>
        <v>85543</v>
      </c>
      <c r="D322" s="7">
        <f aca="true" t="shared" si="105" ref="D322:J322">SUM(D323:D325)</f>
        <v>30997</v>
      </c>
      <c r="E322" s="7">
        <f t="shared" si="105"/>
        <v>31051</v>
      </c>
      <c r="F322" s="7">
        <f t="shared" si="105"/>
        <v>4874</v>
      </c>
      <c r="G322" s="7">
        <f t="shared" si="105"/>
        <v>5228</v>
      </c>
      <c r="H322" s="7">
        <f t="shared" si="105"/>
        <v>4405</v>
      </c>
      <c r="I322" s="7">
        <f t="shared" si="105"/>
        <v>4494</v>
      </c>
      <c r="J322" s="7">
        <f t="shared" si="105"/>
        <v>4494</v>
      </c>
      <c r="K322" s="16">
        <v>52</v>
      </c>
    </row>
    <row r="323" spans="1:11" ht="15.75">
      <c r="A323" s="24">
        <v>297</v>
      </c>
      <c r="B323" s="23" t="s">
        <v>5</v>
      </c>
      <c r="C323" s="3">
        <f t="shared" si="100"/>
        <v>62048</v>
      </c>
      <c r="D323" s="3">
        <f>4689+26308</f>
        <v>30997</v>
      </c>
      <c r="E323" s="3">
        <f>31471-420</f>
        <v>31051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16"/>
    </row>
    <row r="324" spans="1:11" ht="15.75">
      <c r="A324" s="24">
        <v>298</v>
      </c>
      <c r="B324" s="23" t="s">
        <v>6</v>
      </c>
      <c r="C324" s="3">
        <f t="shared" si="100"/>
        <v>0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16"/>
    </row>
    <row r="325" spans="1:11" ht="15.75">
      <c r="A325" s="24">
        <v>299</v>
      </c>
      <c r="B325" s="23" t="s">
        <v>215</v>
      </c>
      <c r="C325" s="3">
        <f t="shared" si="100"/>
        <v>23495</v>
      </c>
      <c r="D325" s="3">
        <v>0</v>
      </c>
      <c r="E325" s="3">
        <v>0</v>
      </c>
      <c r="F325" s="3">
        <v>4874</v>
      </c>
      <c r="G325" s="3">
        <v>5228</v>
      </c>
      <c r="H325" s="3">
        <v>4405</v>
      </c>
      <c r="I325" s="3">
        <v>4494</v>
      </c>
      <c r="J325" s="3">
        <v>4494</v>
      </c>
      <c r="K325" s="16"/>
    </row>
    <row r="326" spans="1:11" ht="346.5" customHeight="1">
      <c r="A326" s="24">
        <v>300</v>
      </c>
      <c r="B326" s="5" t="s">
        <v>201</v>
      </c>
      <c r="C326" s="3">
        <f t="shared" si="100"/>
        <v>47923</v>
      </c>
      <c r="D326" s="7">
        <f>SUM(D327:D329)</f>
        <v>7163</v>
      </c>
      <c r="E326" s="7">
        <f aca="true" t="shared" si="106" ref="E326:J326">SUM(E327:E329)</f>
        <v>3853</v>
      </c>
      <c r="F326" s="7">
        <f t="shared" si="106"/>
        <v>3583</v>
      </c>
      <c r="G326" s="7">
        <f t="shared" si="106"/>
        <v>5460</v>
      </c>
      <c r="H326" s="7">
        <f t="shared" si="106"/>
        <v>9288</v>
      </c>
      <c r="I326" s="7">
        <f t="shared" si="106"/>
        <v>9288</v>
      </c>
      <c r="J326" s="7">
        <f t="shared" si="106"/>
        <v>9288</v>
      </c>
      <c r="K326" s="16">
        <v>52</v>
      </c>
    </row>
    <row r="327" spans="1:11" ht="15.75">
      <c r="A327" s="24">
        <v>301</v>
      </c>
      <c r="B327" s="23" t="s">
        <v>5</v>
      </c>
      <c r="C327" s="3">
        <f t="shared" si="100"/>
        <v>47923</v>
      </c>
      <c r="D327" s="3">
        <f>7163</f>
        <v>7163</v>
      </c>
      <c r="E327" s="3">
        <f>8268-4730+315</f>
        <v>3853</v>
      </c>
      <c r="F327" s="3">
        <f>4083-1000+500-7.5+7.5</f>
        <v>3583</v>
      </c>
      <c r="G327" s="3">
        <f>9460-4000</f>
        <v>5460</v>
      </c>
      <c r="H327" s="3">
        <v>9288</v>
      </c>
      <c r="I327" s="3">
        <v>9288</v>
      </c>
      <c r="J327" s="3">
        <v>9288</v>
      </c>
      <c r="K327" s="17"/>
    </row>
    <row r="328" spans="1:11" ht="15.75">
      <c r="A328" s="24">
        <v>302</v>
      </c>
      <c r="B328" s="23" t="s">
        <v>6</v>
      </c>
      <c r="C328" s="3">
        <f t="shared" si="100"/>
        <v>0</v>
      </c>
      <c r="D328" s="3">
        <v>0</v>
      </c>
      <c r="E328" s="3">
        <v>0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17"/>
    </row>
    <row r="329" spans="1:11" ht="15.75">
      <c r="A329" s="24">
        <v>303</v>
      </c>
      <c r="B329" s="23" t="s">
        <v>215</v>
      </c>
      <c r="C329" s="3">
        <f t="shared" si="100"/>
        <v>0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17"/>
    </row>
    <row r="330" spans="1:11" ht="337.5" customHeight="1">
      <c r="A330" s="24">
        <v>304</v>
      </c>
      <c r="B330" s="6" t="s">
        <v>202</v>
      </c>
      <c r="C330" s="3">
        <f t="shared" si="100"/>
        <v>136670</v>
      </c>
      <c r="D330" s="7">
        <f>SUM(D331:D333)</f>
        <v>0</v>
      </c>
      <c r="E330" s="7">
        <f aca="true" t="shared" si="107" ref="E330:J330">SUM(E331:E333)</f>
        <v>0</v>
      </c>
      <c r="F330" s="7">
        <f t="shared" si="107"/>
        <v>25584</v>
      </c>
      <c r="G330" s="7">
        <f t="shared" si="107"/>
        <v>27491</v>
      </c>
      <c r="H330" s="7">
        <f t="shared" si="107"/>
        <v>27865</v>
      </c>
      <c r="I330" s="7">
        <f t="shared" si="107"/>
        <v>27865</v>
      </c>
      <c r="J330" s="7">
        <f t="shared" si="107"/>
        <v>27865</v>
      </c>
      <c r="K330" s="17"/>
    </row>
    <row r="331" spans="1:11" ht="15.75">
      <c r="A331" s="24">
        <v>305</v>
      </c>
      <c r="B331" s="23" t="s">
        <v>5</v>
      </c>
      <c r="C331" s="3">
        <f t="shared" si="100"/>
        <v>136670</v>
      </c>
      <c r="D331" s="3">
        <v>0</v>
      </c>
      <c r="E331" s="3">
        <v>0</v>
      </c>
      <c r="F331" s="3">
        <f>25584-16.5+16.5</f>
        <v>25584</v>
      </c>
      <c r="G331" s="3">
        <v>27491</v>
      </c>
      <c r="H331" s="3">
        <v>27865</v>
      </c>
      <c r="I331" s="3">
        <v>27865</v>
      </c>
      <c r="J331" s="3">
        <v>27865</v>
      </c>
      <c r="K331" s="17"/>
    </row>
    <row r="332" spans="1:11" ht="15.75">
      <c r="A332" s="24">
        <v>306</v>
      </c>
      <c r="B332" s="23" t="s">
        <v>6</v>
      </c>
      <c r="C332" s="3">
        <f t="shared" si="100"/>
        <v>0</v>
      </c>
      <c r="D332" s="3">
        <f>25-25</f>
        <v>0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17"/>
    </row>
    <row r="333" spans="1:11" ht="15.75">
      <c r="A333" s="24">
        <v>307</v>
      </c>
      <c r="B333" s="23" t="s">
        <v>215</v>
      </c>
      <c r="C333" s="3">
        <f t="shared" si="100"/>
        <v>0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17"/>
    </row>
    <row r="334" spans="1:11" ht="162" customHeight="1">
      <c r="A334" s="24">
        <v>308</v>
      </c>
      <c r="B334" s="5" t="s">
        <v>203</v>
      </c>
      <c r="C334" s="3">
        <f t="shared" si="100"/>
        <v>0</v>
      </c>
      <c r="D334" s="7">
        <f>SUM(D335:D337)</f>
        <v>0</v>
      </c>
      <c r="E334" s="7">
        <f aca="true" t="shared" si="108" ref="E334:J334">SUM(E335:E337)</f>
        <v>0</v>
      </c>
      <c r="F334" s="7">
        <f t="shared" si="108"/>
        <v>0</v>
      </c>
      <c r="G334" s="7">
        <f t="shared" si="108"/>
        <v>0</v>
      </c>
      <c r="H334" s="7">
        <f t="shared" si="108"/>
        <v>0</v>
      </c>
      <c r="I334" s="7">
        <f t="shared" si="108"/>
        <v>0</v>
      </c>
      <c r="J334" s="7">
        <f t="shared" si="108"/>
        <v>0</v>
      </c>
      <c r="K334" s="17"/>
    </row>
    <row r="335" spans="1:11" ht="15.75">
      <c r="A335" s="24">
        <v>309</v>
      </c>
      <c r="B335" s="23" t="s">
        <v>5</v>
      </c>
      <c r="C335" s="3">
        <f t="shared" si="100"/>
        <v>0</v>
      </c>
      <c r="D335" s="3">
        <v>0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17"/>
    </row>
    <row r="336" spans="1:11" ht="15.75">
      <c r="A336" s="24">
        <v>310</v>
      </c>
      <c r="B336" s="23" t="s">
        <v>6</v>
      </c>
      <c r="C336" s="3">
        <f t="shared" si="100"/>
        <v>0</v>
      </c>
      <c r="D336" s="3">
        <v>0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17"/>
    </row>
    <row r="337" spans="1:11" ht="15.75">
      <c r="A337" s="24">
        <v>311</v>
      </c>
      <c r="B337" s="23" t="s">
        <v>215</v>
      </c>
      <c r="C337" s="3">
        <f t="shared" si="100"/>
        <v>0</v>
      </c>
      <c r="D337" s="3">
        <v>0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17"/>
    </row>
    <row r="338" spans="1:11" ht="110.25">
      <c r="A338" s="24">
        <v>312</v>
      </c>
      <c r="B338" s="23" t="s">
        <v>204</v>
      </c>
      <c r="C338" s="3">
        <f t="shared" si="100"/>
        <v>0</v>
      </c>
      <c r="D338" s="7">
        <f>SUM(D339:D341)</f>
        <v>0</v>
      </c>
      <c r="E338" s="7">
        <f aca="true" t="shared" si="109" ref="E338:J338">SUM(E339:E341)</f>
        <v>0</v>
      </c>
      <c r="F338" s="7">
        <f t="shared" si="109"/>
        <v>0</v>
      </c>
      <c r="G338" s="7">
        <f>SUM(G339:G341)</f>
        <v>0</v>
      </c>
      <c r="H338" s="7">
        <f t="shared" si="109"/>
        <v>0</v>
      </c>
      <c r="I338" s="7">
        <f t="shared" si="109"/>
        <v>0</v>
      </c>
      <c r="J338" s="7">
        <f t="shared" si="109"/>
        <v>0</v>
      </c>
      <c r="K338" s="17"/>
    </row>
    <row r="339" spans="1:11" ht="15.75">
      <c r="A339" s="24">
        <v>313</v>
      </c>
      <c r="B339" s="23" t="s">
        <v>5</v>
      </c>
      <c r="C339" s="3">
        <f t="shared" si="100"/>
        <v>0</v>
      </c>
      <c r="D339" s="3">
        <v>0</v>
      </c>
      <c r="E339" s="3">
        <v>0</v>
      </c>
      <c r="F339" s="9">
        <v>0</v>
      </c>
      <c r="G339" s="3">
        <v>0</v>
      </c>
      <c r="H339" s="3">
        <v>0</v>
      </c>
      <c r="I339" s="3">
        <v>0</v>
      </c>
      <c r="J339" s="3">
        <v>0</v>
      </c>
      <c r="K339" s="17"/>
    </row>
    <row r="340" spans="1:11" ht="15.75">
      <c r="A340" s="24">
        <v>314</v>
      </c>
      <c r="B340" s="23" t="s">
        <v>6</v>
      </c>
      <c r="C340" s="3">
        <f t="shared" si="100"/>
        <v>0</v>
      </c>
      <c r="D340" s="3">
        <v>0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17"/>
    </row>
    <row r="341" spans="1:11" ht="15.75">
      <c r="A341" s="24">
        <v>315</v>
      </c>
      <c r="B341" s="23" t="s">
        <v>215</v>
      </c>
      <c r="C341" s="3">
        <f t="shared" si="100"/>
        <v>0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17"/>
    </row>
    <row r="342" spans="1:11" ht="236.25" customHeight="1">
      <c r="A342" s="24">
        <v>316</v>
      </c>
      <c r="B342" s="23" t="s">
        <v>228</v>
      </c>
      <c r="C342" s="3" t="s">
        <v>231</v>
      </c>
      <c r="D342" s="7">
        <f>SUM(D343:D345)</f>
        <v>0</v>
      </c>
      <c r="E342" s="7">
        <f aca="true" t="shared" si="110" ref="E342:J342">SUM(E343:E345)</f>
        <v>0</v>
      </c>
      <c r="F342" s="7">
        <f t="shared" si="110"/>
        <v>6.6</v>
      </c>
      <c r="G342" s="7">
        <f t="shared" si="110"/>
        <v>25</v>
      </c>
      <c r="H342" s="7">
        <f t="shared" si="110"/>
        <v>0</v>
      </c>
      <c r="I342" s="7">
        <f t="shared" si="110"/>
        <v>0</v>
      </c>
      <c r="J342" s="7">
        <f t="shared" si="110"/>
        <v>0</v>
      </c>
      <c r="K342" s="17"/>
    </row>
    <row r="343" spans="1:11" ht="15.75">
      <c r="A343" s="24">
        <v>317</v>
      </c>
      <c r="B343" s="23" t="s">
        <v>5</v>
      </c>
      <c r="C343" s="3">
        <f t="shared" si="100"/>
        <v>0</v>
      </c>
      <c r="D343" s="3">
        <v>0</v>
      </c>
      <c r="E343" s="3">
        <v>0</v>
      </c>
      <c r="F343" s="9">
        <v>0</v>
      </c>
      <c r="G343" s="3">
        <v>0</v>
      </c>
      <c r="H343" s="3">
        <v>0</v>
      </c>
      <c r="I343" s="3">
        <v>0</v>
      </c>
      <c r="J343" s="3">
        <v>0</v>
      </c>
      <c r="K343" s="17"/>
    </row>
    <row r="344" spans="1:11" ht="15.75">
      <c r="A344" s="24">
        <v>318</v>
      </c>
      <c r="B344" s="23" t="s">
        <v>6</v>
      </c>
      <c r="C344" s="3">
        <f t="shared" si="100"/>
        <v>0</v>
      </c>
      <c r="D344" s="3">
        <v>0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17"/>
    </row>
    <row r="345" spans="1:11" ht="15.75">
      <c r="A345" s="24">
        <v>319</v>
      </c>
      <c r="B345" s="23" t="s">
        <v>215</v>
      </c>
      <c r="C345" s="3">
        <f t="shared" si="100"/>
        <v>31.6</v>
      </c>
      <c r="D345" s="3">
        <v>0</v>
      </c>
      <c r="E345" s="3">
        <v>0</v>
      </c>
      <c r="F345" s="3">
        <v>6.6</v>
      </c>
      <c r="G345" s="3">
        <v>25</v>
      </c>
      <c r="H345" s="3">
        <v>0</v>
      </c>
      <c r="I345" s="3">
        <v>0</v>
      </c>
      <c r="J345" s="3">
        <v>0</v>
      </c>
      <c r="K345" s="17"/>
    </row>
    <row r="346" spans="1:11" ht="15.75">
      <c r="A346" s="24">
        <v>320</v>
      </c>
      <c r="B346" s="33" t="s">
        <v>30</v>
      </c>
      <c r="C346" s="33"/>
      <c r="D346" s="33"/>
      <c r="E346" s="33"/>
      <c r="F346" s="33"/>
      <c r="G346" s="33"/>
      <c r="H346" s="33"/>
      <c r="I346" s="33"/>
      <c r="J346" s="33"/>
      <c r="K346" s="33"/>
    </row>
    <row r="347" spans="1:11" ht="47.25">
      <c r="A347" s="24">
        <v>321</v>
      </c>
      <c r="B347" s="22" t="s">
        <v>37</v>
      </c>
      <c r="C347" s="3">
        <f>SUM(D347:J347)</f>
        <v>4117.820000000001</v>
      </c>
      <c r="D347" s="3">
        <f aca="true" t="shared" si="111" ref="D347:J347">SUM(D348:D350)</f>
        <v>400.62000000000006</v>
      </c>
      <c r="E347" s="3">
        <f t="shared" si="111"/>
        <v>580.5</v>
      </c>
      <c r="F347" s="3">
        <f t="shared" si="111"/>
        <v>605.2</v>
      </c>
      <c r="G347" s="3">
        <f t="shared" si="111"/>
        <v>499.80000000000007</v>
      </c>
      <c r="H347" s="3">
        <f t="shared" si="111"/>
        <v>743.9</v>
      </c>
      <c r="I347" s="3">
        <f t="shared" si="111"/>
        <v>643.9</v>
      </c>
      <c r="J347" s="3">
        <f t="shared" si="111"/>
        <v>643.9</v>
      </c>
      <c r="K347" s="4" t="s">
        <v>4</v>
      </c>
    </row>
    <row r="348" spans="1:11" ht="15.75">
      <c r="A348" s="24">
        <v>322</v>
      </c>
      <c r="B348" s="22" t="s">
        <v>5</v>
      </c>
      <c r="C348" s="3">
        <f>SUM(D348:J348)</f>
        <v>0</v>
      </c>
      <c r="D348" s="3">
        <f>D353+D368</f>
        <v>0</v>
      </c>
      <c r="E348" s="3">
        <f aca="true" t="shared" si="112" ref="E348:J348">E353+E368</f>
        <v>0</v>
      </c>
      <c r="F348" s="3">
        <f t="shared" si="112"/>
        <v>0</v>
      </c>
      <c r="G348" s="3">
        <f t="shared" si="112"/>
        <v>0</v>
      </c>
      <c r="H348" s="3">
        <f t="shared" si="112"/>
        <v>0</v>
      </c>
      <c r="I348" s="3">
        <f t="shared" si="112"/>
        <v>0</v>
      </c>
      <c r="J348" s="3">
        <f t="shared" si="112"/>
        <v>0</v>
      </c>
      <c r="K348" s="4" t="s">
        <v>4</v>
      </c>
    </row>
    <row r="349" spans="1:11" ht="15.75">
      <c r="A349" s="24">
        <v>323</v>
      </c>
      <c r="B349" s="22" t="s">
        <v>6</v>
      </c>
      <c r="C349" s="3">
        <f>SUM(D349:J349)</f>
        <v>4117.820000000001</v>
      </c>
      <c r="D349" s="3">
        <f aca="true" t="shared" si="113" ref="D349:J349">D354+D369</f>
        <v>400.62000000000006</v>
      </c>
      <c r="E349" s="3">
        <f t="shared" si="113"/>
        <v>580.5</v>
      </c>
      <c r="F349" s="3">
        <f t="shared" si="113"/>
        <v>605.2</v>
      </c>
      <c r="G349" s="3">
        <f t="shared" si="113"/>
        <v>499.80000000000007</v>
      </c>
      <c r="H349" s="3">
        <f t="shared" si="113"/>
        <v>743.9</v>
      </c>
      <c r="I349" s="3">
        <f t="shared" si="113"/>
        <v>643.9</v>
      </c>
      <c r="J349" s="3">
        <f t="shared" si="113"/>
        <v>643.9</v>
      </c>
      <c r="K349" s="4" t="s">
        <v>4</v>
      </c>
    </row>
    <row r="350" spans="1:11" ht="15.75">
      <c r="A350" s="24">
        <v>324</v>
      </c>
      <c r="B350" s="22" t="s">
        <v>215</v>
      </c>
      <c r="C350" s="3">
        <f>SUM(D350:J350)</f>
        <v>0</v>
      </c>
      <c r="D350" s="3">
        <f aca="true" t="shared" si="114" ref="D350:J350">D355+D370</f>
        <v>0</v>
      </c>
      <c r="E350" s="3">
        <f t="shared" si="114"/>
        <v>0</v>
      </c>
      <c r="F350" s="3">
        <f t="shared" si="114"/>
        <v>0</v>
      </c>
      <c r="G350" s="3">
        <f t="shared" si="114"/>
        <v>0</v>
      </c>
      <c r="H350" s="3">
        <f t="shared" si="114"/>
        <v>0</v>
      </c>
      <c r="I350" s="3">
        <f t="shared" si="114"/>
        <v>0</v>
      </c>
      <c r="J350" s="3">
        <f t="shared" si="114"/>
        <v>0</v>
      </c>
      <c r="K350" s="4" t="s">
        <v>4</v>
      </c>
    </row>
    <row r="351" spans="1:11" ht="15.75">
      <c r="A351" s="24">
        <v>325</v>
      </c>
      <c r="B351" s="32" t="s">
        <v>9</v>
      </c>
      <c r="C351" s="32"/>
      <c r="D351" s="32"/>
      <c r="E351" s="32"/>
      <c r="F351" s="32"/>
      <c r="G351" s="32"/>
      <c r="H351" s="32"/>
      <c r="I351" s="32"/>
      <c r="J351" s="32"/>
      <c r="K351" s="32"/>
    </row>
    <row r="352" spans="1:11" ht="47.25">
      <c r="A352" s="24">
        <v>326</v>
      </c>
      <c r="B352" s="23" t="s">
        <v>26</v>
      </c>
      <c r="C352" s="3">
        <f>SUM(D352:J352)</f>
        <v>0</v>
      </c>
      <c r="D352" s="3">
        <f aca="true" t="shared" si="115" ref="D352:J352">SUM(D353:D355)</f>
        <v>0</v>
      </c>
      <c r="E352" s="3">
        <f t="shared" si="115"/>
        <v>0</v>
      </c>
      <c r="F352" s="3">
        <f t="shared" si="115"/>
        <v>0</v>
      </c>
      <c r="G352" s="3">
        <f t="shared" si="115"/>
        <v>0</v>
      </c>
      <c r="H352" s="3">
        <f t="shared" si="115"/>
        <v>0</v>
      </c>
      <c r="I352" s="3">
        <f t="shared" si="115"/>
        <v>0</v>
      </c>
      <c r="J352" s="3">
        <f t="shared" si="115"/>
        <v>0</v>
      </c>
      <c r="K352" s="2" t="s">
        <v>4</v>
      </c>
    </row>
    <row r="353" spans="1:11" ht="15.75">
      <c r="A353" s="24">
        <v>327</v>
      </c>
      <c r="B353" s="23" t="s">
        <v>5</v>
      </c>
      <c r="C353" s="3">
        <f>SUM(D353:J353)</f>
        <v>0</v>
      </c>
      <c r="D353" s="3">
        <f>D358+D363</f>
        <v>0</v>
      </c>
      <c r="E353" s="3">
        <f aca="true" t="shared" si="116" ref="E353:J353">E358+E363</f>
        <v>0</v>
      </c>
      <c r="F353" s="3">
        <f t="shared" si="116"/>
        <v>0</v>
      </c>
      <c r="G353" s="3">
        <f t="shared" si="116"/>
        <v>0</v>
      </c>
      <c r="H353" s="3">
        <f t="shared" si="116"/>
        <v>0</v>
      </c>
      <c r="I353" s="3">
        <f t="shared" si="116"/>
        <v>0</v>
      </c>
      <c r="J353" s="3">
        <f t="shared" si="116"/>
        <v>0</v>
      </c>
      <c r="K353" s="2" t="s">
        <v>4</v>
      </c>
    </row>
    <row r="354" spans="1:11" ht="15.75">
      <c r="A354" s="24">
        <v>328</v>
      </c>
      <c r="B354" s="23" t="s">
        <v>6</v>
      </c>
      <c r="C354" s="3">
        <f>SUM(D354:J354)</f>
        <v>0</v>
      </c>
      <c r="D354" s="3">
        <f>D359+D364</f>
        <v>0</v>
      </c>
      <c r="E354" s="3">
        <f aca="true" t="shared" si="117" ref="E354:J354">E359+E364</f>
        <v>0</v>
      </c>
      <c r="F354" s="3">
        <f t="shared" si="117"/>
        <v>0</v>
      </c>
      <c r="G354" s="3">
        <f t="shared" si="117"/>
        <v>0</v>
      </c>
      <c r="H354" s="3">
        <f t="shared" si="117"/>
        <v>0</v>
      </c>
      <c r="I354" s="3">
        <f t="shared" si="117"/>
        <v>0</v>
      </c>
      <c r="J354" s="3">
        <f t="shared" si="117"/>
        <v>0</v>
      </c>
      <c r="K354" s="2" t="s">
        <v>4</v>
      </c>
    </row>
    <row r="355" spans="1:11" ht="15.75">
      <c r="A355" s="24">
        <v>329</v>
      </c>
      <c r="B355" s="23" t="s">
        <v>215</v>
      </c>
      <c r="C355" s="3">
        <f>SUM(D355:J355)</f>
        <v>0</v>
      </c>
      <c r="D355" s="3">
        <f>D360+D365</f>
        <v>0</v>
      </c>
      <c r="E355" s="3">
        <f aca="true" t="shared" si="118" ref="E355:J355">E360+E365</f>
        <v>0</v>
      </c>
      <c r="F355" s="3">
        <f t="shared" si="118"/>
        <v>0</v>
      </c>
      <c r="G355" s="3">
        <f t="shared" si="118"/>
        <v>0</v>
      </c>
      <c r="H355" s="3">
        <f t="shared" si="118"/>
        <v>0</v>
      </c>
      <c r="I355" s="3">
        <f t="shared" si="118"/>
        <v>0</v>
      </c>
      <c r="J355" s="3">
        <f t="shared" si="118"/>
        <v>0</v>
      </c>
      <c r="K355" s="2" t="s">
        <v>4</v>
      </c>
    </row>
    <row r="356" spans="1:11" ht="15.75">
      <c r="A356" s="24">
        <v>330</v>
      </c>
      <c r="B356" s="34" t="s">
        <v>10</v>
      </c>
      <c r="C356" s="34"/>
      <c r="D356" s="34"/>
      <c r="E356" s="34"/>
      <c r="F356" s="34"/>
      <c r="G356" s="34"/>
      <c r="H356" s="34"/>
      <c r="I356" s="34"/>
      <c r="J356" s="34"/>
      <c r="K356" s="34"/>
    </row>
    <row r="357" spans="1:11" ht="63">
      <c r="A357" s="24">
        <v>331</v>
      </c>
      <c r="B357" s="23" t="s">
        <v>27</v>
      </c>
      <c r="C357" s="3">
        <f>SUM(C358:C360)</f>
        <v>0</v>
      </c>
      <c r="D357" s="3">
        <f>SUM(D358:D360)</f>
        <v>0</v>
      </c>
      <c r="E357" s="3">
        <f aca="true" t="shared" si="119" ref="E357:J357">SUM(E358:E360)</f>
        <v>0</v>
      </c>
      <c r="F357" s="3">
        <f t="shared" si="119"/>
        <v>0</v>
      </c>
      <c r="G357" s="3">
        <f t="shared" si="119"/>
        <v>0</v>
      </c>
      <c r="H357" s="3">
        <f t="shared" si="119"/>
        <v>0</v>
      </c>
      <c r="I357" s="3">
        <f t="shared" si="119"/>
        <v>0</v>
      </c>
      <c r="J357" s="3">
        <f t="shared" si="119"/>
        <v>0</v>
      </c>
      <c r="K357" s="2"/>
    </row>
    <row r="358" spans="1:11" ht="15.75">
      <c r="A358" s="24">
        <v>332</v>
      </c>
      <c r="B358" s="23" t="s">
        <v>5</v>
      </c>
      <c r="C358" s="3">
        <f>SUM(D358:J358)</f>
        <v>0</v>
      </c>
      <c r="D358" s="3">
        <v>0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2"/>
    </row>
    <row r="359" spans="1:11" ht="15.75">
      <c r="A359" s="24">
        <v>333</v>
      </c>
      <c r="B359" s="23" t="s">
        <v>6</v>
      </c>
      <c r="C359" s="3">
        <f>SUM(D359:J359)</f>
        <v>0</v>
      </c>
      <c r="D359" s="3">
        <v>0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2"/>
    </row>
    <row r="360" spans="1:11" ht="15.75">
      <c r="A360" s="24">
        <v>334</v>
      </c>
      <c r="B360" s="23" t="s">
        <v>215</v>
      </c>
      <c r="C360" s="3">
        <f>SUM(D360:J360)</f>
        <v>0</v>
      </c>
      <c r="D360" s="3">
        <v>0</v>
      </c>
      <c r="E360" s="3">
        <v>0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K360" s="2"/>
    </row>
    <row r="361" spans="1:11" ht="15.75">
      <c r="A361" s="24">
        <v>335</v>
      </c>
      <c r="B361" s="34" t="s">
        <v>11</v>
      </c>
      <c r="C361" s="34"/>
      <c r="D361" s="34"/>
      <c r="E361" s="34"/>
      <c r="F361" s="34"/>
      <c r="G361" s="34"/>
      <c r="H361" s="34"/>
      <c r="I361" s="34"/>
      <c r="J361" s="34"/>
      <c r="K361" s="34"/>
    </row>
    <row r="362" spans="1:11" ht="15.75">
      <c r="A362" s="24">
        <v>336</v>
      </c>
      <c r="B362" s="23"/>
      <c r="C362" s="3">
        <f>SUM(C363:C365)</f>
        <v>0</v>
      </c>
      <c r="D362" s="3">
        <f>SUM(D363:D365)</f>
        <v>0</v>
      </c>
      <c r="E362" s="3">
        <f aca="true" t="shared" si="120" ref="E362:J362">SUM(E363:E365)</f>
        <v>0</v>
      </c>
      <c r="F362" s="3">
        <f t="shared" si="120"/>
        <v>0</v>
      </c>
      <c r="G362" s="3">
        <f t="shared" si="120"/>
        <v>0</v>
      </c>
      <c r="H362" s="3">
        <f t="shared" si="120"/>
        <v>0</v>
      </c>
      <c r="I362" s="3">
        <f t="shared" si="120"/>
        <v>0</v>
      </c>
      <c r="J362" s="3">
        <f t="shared" si="120"/>
        <v>0</v>
      </c>
      <c r="K362" s="2"/>
    </row>
    <row r="363" spans="1:11" ht="15.75">
      <c r="A363" s="24">
        <v>337</v>
      </c>
      <c r="B363" s="23" t="s">
        <v>5</v>
      </c>
      <c r="C363" s="3">
        <f>SUM(D363:J363)</f>
        <v>0</v>
      </c>
      <c r="D363" s="3">
        <v>0</v>
      </c>
      <c r="E363" s="3">
        <v>0</v>
      </c>
      <c r="F363" s="3">
        <v>0</v>
      </c>
      <c r="G363" s="3">
        <v>0</v>
      </c>
      <c r="H363" s="3">
        <v>0</v>
      </c>
      <c r="I363" s="3">
        <v>0</v>
      </c>
      <c r="J363" s="3">
        <v>0</v>
      </c>
      <c r="K363" s="2"/>
    </row>
    <row r="364" spans="1:11" ht="15.75">
      <c r="A364" s="24">
        <v>338</v>
      </c>
      <c r="B364" s="23" t="s">
        <v>6</v>
      </c>
      <c r="C364" s="3">
        <f>SUM(D364:J364)</f>
        <v>0</v>
      </c>
      <c r="D364" s="3">
        <v>0</v>
      </c>
      <c r="E364" s="3">
        <v>0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2"/>
    </row>
    <row r="365" spans="1:11" ht="15.75">
      <c r="A365" s="24">
        <v>339</v>
      </c>
      <c r="B365" s="23" t="s">
        <v>215</v>
      </c>
      <c r="C365" s="3">
        <f>SUM(D365:J365)</f>
        <v>0</v>
      </c>
      <c r="D365" s="3">
        <v>0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2"/>
    </row>
    <row r="366" spans="1:11" ht="15.75">
      <c r="A366" s="24">
        <v>340</v>
      </c>
      <c r="B366" s="32" t="s">
        <v>12</v>
      </c>
      <c r="C366" s="32"/>
      <c r="D366" s="32"/>
      <c r="E366" s="32"/>
      <c r="F366" s="32"/>
      <c r="G366" s="32"/>
      <c r="H366" s="32"/>
      <c r="I366" s="32"/>
      <c r="J366" s="32"/>
      <c r="K366" s="32"/>
    </row>
    <row r="367" spans="1:11" ht="48.75" customHeight="1">
      <c r="A367" s="24">
        <v>341</v>
      </c>
      <c r="B367" s="23" t="s">
        <v>28</v>
      </c>
      <c r="C367" s="3">
        <f>SUM(D367:J367)</f>
        <v>4117.820000000001</v>
      </c>
      <c r="D367" s="3">
        <f>SUM(D368:D370)</f>
        <v>400.62000000000006</v>
      </c>
      <c r="E367" s="3">
        <f aca="true" t="shared" si="121" ref="E367:J367">SUM(E368:E370)</f>
        <v>580.5</v>
      </c>
      <c r="F367" s="3">
        <f t="shared" si="121"/>
        <v>605.2</v>
      </c>
      <c r="G367" s="3">
        <f t="shared" si="121"/>
        <v>499.80000000000007</v>
      </c>
      <c r="H367" s="3">
        <f t="shared" si="121"/>
        <v>743.9</v>
      </c>
      <c r="I367" s="3">
        <f t="shared" si="121"/>
        <v>643.9</v>
      </c>
      <c r="J367" s="3">
        <f t="shared" si="121"/>
        <v>643.9</v>
      </c>
      <c r="K367" s="2" t="s">
        <v>4</v>
      </c>
    </row>
    <row r="368" spans="1:11" ht="15.75">
      <c r="A368" s="24">
        <v>342</v>
      </c>
      <c r="B368" s="23" t="s">
        <v>5</v>
      </c>
      <c r="C368" s="3">
        <f>SUM(D368:J368)</f>
        <v>0</v>
      </c>
      <c r="D368" s="3">
        <f aca="true" t="shared" si="122" ref="D368:J368">D372+D376+D380+D384+D388+D392+D396+D400+D404</f>
        <v>0</v>
      </c>
      <c r="E368" s="3">
        <f t="shared" si="122"/>
        <v>0</v>
      </c>
      <c r="F368" s="3">
        <f t="shared" si="122"/>
        <v>0</v>
      </c>
      <c r="G368" s="3">
        <f t="shared" si="122"/>
        <v>0</v>
      </c>
      <c r="H368" s="3">
        <f t="shared" si="122"/>
        <v>0</v>
      </c>
      <c r="I368" s="3">
        <f t="shared" si="122"/>
        <v>0</v>
      </c>
      <c r="J368" s="3">
        <f t="shared" si="122"/>
        <v>0</v>
      </c>
      <c r="K368" s="2" t="s">
        <v>4</v>
      </c>
    </row>
    <row r="369" spans="1:11" ht="15.75">
      <c r="A369" s="24">
        <v>343</v>
      </c>
      <c r="B369" s="23" t="s">
        <v>6</v>
      </c>
      <c r="C369" s="3">
        <f>SUM(D369:J369)</f>
        <v>4117.820000000001</v>
      </c>
      <c r="D369" s="3">
        <f>D373+D377+D381+D385+D389+D393+D397+D401+D405+D409+D413</f>
        <v>400.62000000000006</v>
      </c>
      <c r="E369" s="3">
        <f>E373+E377+E381+E385+E389+E393+E397+E401+E405+E409+E413+E417+E421</f>
        <v>580.5</v>
      </c>
      <c r="F369" s="3">
        <f>F373+F377+F381+F385+F389+F393+F397+F401+F405+F409+F413+F417+F421+F425</f>
        <v>605.2</v>
      </c>
      <c r="G369" s="3">
        <f>G373+G377+G381+G385+G389+G393+G397+G401+G405+G409+G413+G417+G421+G425</f>
        <v>499.80000000000007</v>
      </c>
      <c r="H369" s="3">
        <f>H373+H377+H381+H385+H389+H393+H397+H401+H405+H409+H413+H417+H421+H425</f>
        <v>743.9</v>
      </c>
      <c r="I369" s="3">
        <f>I373+I377+I381+I385+I389+I393+I397+I401+I405+I409+I413+I417+I421+I425</f>
        <v>643.9</v>
      </c>
      <c r="J369" s="3">
        <f>J373+J377+J381+J385+J389+J393+J397+J401+J405+J409+J413+J417+J421+J425</f>
        <v>643.9</v>
      </c>
      <c r="K369" s="2" t="s">
        <v>4</v>
      </c>
    </row>
    <row r="370" spans="1:11" ht="15.75">
      <c r="A370" s="24">
        <v>344</v>
      </c>
      <c r="B370" s="23" t="s">
        <v>215</v>
      </c>
      <c r="C370" s="3">
        <f>SUM(D370:J370)</f>
        <v>0</v>
      </c>
      <c r="D370" s="3">
        <f>D374+D378+D382+D386+D390+D394+D398+D402</f>
        <v>0</v>
      </c>
      <c r="E370" s="3">
        <f aca="true" t="shared" si="123" ref="E370:J370">E374+E378+E382+E386+E390+E394+E398+E402</f>
        <v>0</v>
      </c>
      <c r="F370" s="3">
        <f t="shared" si="123"/>
        <v>0</v>
      </c>
      <c r="G370" s="3">
        <f t="shared" si="123"/>
        <v>0</v>
      </c>
      <c r="H370" s="3">
        <f t="shared" si="123"/>
        <v>0</v>
      </c>
      <c r="I370" s="3">
        <f t="shared" si="123"/>
        <v>0</v>
      </c>
      <c r="J370" s="3">
        <f t="shared" si="123"/>
        <v>0</v>
      </c>
      <c r="K370" s="2" t="s">
        <v>4</v>
      </c>
    </row>
    <row r="371" spans="1:11" ht="83.25" customHeight="1">
      <c r="A371" s="24">
        <v>345</v>
      </c>
      <c r="B371" s="6" t="s">
        <v>139</v>
      </c>
      <c r="C371" s="7">
        <f>SUM(C372:C374)</f>
        <v>0</v>
      </c>
      <c r="D371" s="7">
        <f>SUM(D372:D374)</f>
        <v>0</v>
      </c>
      <c r="E371" s="7">
        <f aca="true" t="shared" si="124" ref="E371:J371">SUM(E372:E374)</f>
        <v>0</v>
      </c>
      <c r="F371" s="7">
        <f t="shared" si="124"/>
        <v>0</v>
      </c>
      <c r="G371" s="7">
        <f t="shared" si="124"/>
        <v>0</v>
      </c>
      <c r="H371" s="7">
        <f t="shared" si="124"/>
        <v>0</v>
      </c>
      <c r="I371" s="7">
        <f t="shared" si="124"/>
        <v>0</v>
      </c>
      <c r="J371" s="7">
        <f t="shared" si="124"/>
        <v>0</v>
      </c>
      <c r="K371" s="16">
        <v>60</v>
      </c>
    </row>
    <row r="372" spans="1:11" ht="15.75">
      <c r="A372" s="24">
        <v>346</v>
      </c>
      <c r="B372" s="23" t="s">
        <v>5</v>
      </c>
      <c r="C372" s="3">
        <f>SUM(D372:J372)</f>
        <v>0</v>
      </c>
      <c r="D372" s="3">
        <v>0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16"/>
    </row>
    <row r="373" spans="1:11" ht="15.75">
      <c r="A373" s="24">
        <v>347</v>
      </c>
      <c r="B373" s="23" t="s">
        <v>6</v>
      </c>
      <c r="C373" s="3">
        <f>SUM(D373:J373)</f>
        <v>0</v>
      </c>
      <c r="D373" s="3">
        <v>0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16"/>
    </row>
    <row r="374" spans="1:11" ht="15.75">
      <c r="A374" s="24">
        <v>348</v>
      </c>
      <c r="B374" s="23" t="s">
        <v>215</v>
      </c>
      <c r="C374" s="3">
        <f>SUM(D374:J374)</f>
        <v>0</v>
      </c>
      <c r="D374" s="3">
        <v>0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16"/>
    </row>
    <row r="375" spans="1:11" ht="66.75" customHeight="1">
      <c r="A375" s="24">
        <v>349</v>
      </c>
      <c r="B375" s="6" t="s">
        <v>140</v>
      </c>
      <c r="C375" s="7">
        <f aca="true" t="shared" si="125" ref="C375:J375">SUM(C376:C378)</f>
        <v>6.7</v>
      </c>
      <c r="D375" s="7">
        <f t="shared" si="125"/>
        <v>3.2</v>
      </c>
      <c r="E375" s="7">
        <f t="shared" si="125"/>
        <v>3.5</v>
      </c>
      <c r="F375" s="7">
        <f t="shared" si="125"/>
        <v>0</v>
      </c>
      <c r="G375" s="7">
        <f t="shared" si="125"/>
        <v>0</v>
      </c>
      <c r="H375" s="7">
        <f t="shared" si="125"/>
        <v>0</v>
      </c>
      <c r="I375" s="7">
        <f t="shared" si="125"/>
        <v>0</v>
      </c>
      <c r="J375" s="7">
        <f t="shared" si="125"/>
        <v>0</v>
      </c>
      <c r="K375" s="16">
        <v>56</v>
      </c>
    </row>
    <row r="376" spans="1:11" ht="15.75">
      <c r="A376" s="24">
        <v>350</v>
      </c>
      <c r="B376" s="23" t="s">
        <v>5</v>
      </c>
      <c r="C376" s="3">
        <f aca="true" t="shared" si="126" ref="C376:C407">SUM(D376:J376)</f>
        <v>0</v>
      </c>
      <c r="D376" s="3">
        <v>0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16"/>
    </row>
    <row r="377" spans="1:11" ht="15.75">
      <c r="A377" s="24">
        <v>351</v>
      </c>
      <c r="B377" s="23" t="s">
        <v>6</v>
      </c>
      <c r="C377" s="3">
        <f t="shared" si="126"/>
        <v>6.7</v>
      </c>
      <c r="D377" s="3">
        <v>3.2</v>
      </c>
      <c r="E377" s="3">
        <f>3.3+0.2</f>
        <v>3.5</v>
      </c>
      <c r="F377" s="3">
        <f>3.5-3.5</f>
        <v>0</v>
      </c>
      <c r="G377" s="3">
        <v>0</v>
      </c>
      <c r="H377" s="3">
        <v>0</v>
      </c>
      <c r="I377" s="3">
        <v>0</v>
      </c>
      <c r="J377" s="3">
        <v>0</v>
      </c>
      <c r="K377" s="16"/>
    </row>
    <row r="378" spans="1:11" ht="15.75">
      <c r="A378" s="24">
        <v>352</v>
      </c>
      <c r="B378" s="23" t="s">
        <v>215</v>
      </c>
      <c r="C378" s="3">
        <f t="shared" si="126"/>
        <v>0</v>
      </c>
      <c r="D378" s="3">
        <v>0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16"/>
    </row>
    <row r="379" spans="1:11" ht="129" customHeight="1">
      <c r="A379" s="24">
        <v>353</v>
      </c>
      <c r="B379" s="6" t="s">
        <v>138</v>
      </c>
      <c r="C379" s="3">
        <f t="shared" si="126"/>
        <v>0</v>
      </c>
      <c r="D379" s="7">
        <f>SUM(D380:D382)</f>
        <v>0</v>
      </c>
      <c r="E379" s="7">
        <f aca="true" t="shared" si="127" ref="E379:J379">SUM(E380:E382)</f>
        <v>0</v>
      </c>
      <c r="F379" s="7">
        <f t="shared" si="127"/>
        <v>0</v>
      </c>
      <c r="G379" s="7">
        <f t="shared" si="127"/>
        <v>0</v>
      </c>
      <c r="H379" s="7">
        <f t="shared" si="127"/>
        <v>0</v>
      </c>
      <c r="I379" s="7">
        <f t="shared" si="127"/>
        <v>0</v>
      </c>
      <c r="J379" s="7">
        <f t="shared" si="127"/>
        <v>0</v>
      </c>
      <c r="K379" s="16">
        <v>56</v>
      </c>
    </row>
    <row r="380" spans="1:11" ht="15.75">
      <c r="A380" s="24">
        <v>354</v>
      </c>
      <c r="B380" s="23" t="s">
        <v>5</v>
      </c>
      <c r="C380" s="3">
        <f t="shared" si="126"/>
        <v>0</v>
      </c>
      <c r="D380" s="3">
        <v>0</v>
      </c>
      <c r="E380" s="3">
        <v>0</v>
      </c>
      <c r="F380" s="3">
        <v>0</v>
      </c>
      <c r="G380" s="3">
        <v>0</v>
      </c>
      <c r="H380" s="3">
        <v>0</v>
      </c>
      <c r="I380" s="3">
        <v>0</v>
      </c>
      <c r="J380" s="3">
        <v>0</v>
      </c>
      <c r="K380" s="16"/>
    </row>
    <row r="381" spans="1:11" ht="15.75">
      <c r="A381" s="24">
        <v>355</v>
      </c>
      <c r="B381" s="23" t="s">
        <v>6</v>
      </c>
      <c r="C381" s="3">
        <f t="shared" si="126"/>
        <v>0</v>
      </c>
      <c r="D381" s="3">
        <v>0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16"/>
    </row>
    <row r="382" spans="1:11" ht="15.75">
      <c r="A382" s="24">
        <v>356</v>
      </c>
      <c r="B382" s="23" t="s">
        <v>215</v>
      </c>
      <c r="C382" s="3">
        <f t="shared" si="126"/>
        <v>0</v>
      </c>
      <c r="D382" s="3">
        <v>0</v>
      </c>
      <c r="E382" s="3">
        <v>0</v>
      </c>
      <c r="F382" s="3">
        <v>0</v>
      </c>
      <c r="G382" s="3">
        <v>0</v>
      </c>
      <c r="H382" s="3">
        <v>0</v>
      </c>
      <c r="I382" s="3">
        <v>0</v>
      </c>
      <c r="J382" s="3">
        <v>0</v>
      </c>
      <c r="K382" s="16"/>
    </row>
    <row r="383" spans="1:11" ht="141.75">
      <c r="A383" s="24">
        <v>357</v>
      </c>
      <c r="B383" s="6" t="s">
        <v>66</v>
      </c>
      <c r="C383" s="3">
        <f t="shared" si="126"/>
        <v>150.9</v>
      </c>
      <c r="D383" s="7">
        <f aca="true" t="shared" si="128" ref="D383:J383">SUM(D384:D386)</f>
        <v>150.9</v>
      </c>
      <c r="E383" s="7">
        <f t="shared" si="128"/>
        <v>0</v>
      </c>
      <c r="F383" s="7">
        <f t="shared" si="128"/>
        <v>0</v>
      </c>
      <c r="G383" s="7">
        <f t="shared" si="128"/>
        <v>0</v>
      </c>
      <c r="H383" s="7">
        <f t="shared" si="128"/>
        <v>0</v>
      </c>
      <c r="I383" s="7">
        <f t="shared" si="128"/>
        <v>0</v>
      </c>
      <c r="J383" s="7">
        <f t="shared" si="128"/>
        <v>0</v>
      </c>
      <c r="K383" s="16">
        <v>63</v>
      </c>
    </row>
    <row r="384" spans="1:11" ht="15.75">
      <c r="A384" s="24">
        <v>358</v>
      </c>
      <c r="B384" s="23" t="s">
        <v>5</v>
      </c>
      <c r="C384" s="3">
        <f t="shared" si="126"/>
        <v>0</v>
      </c>
      <c r="D384" s="3">
        <v>0</v>
      </c>
      <c r="E384" s="3">
        <v>0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  <c r="K384" s="17"/>
    </row>
    <row r="385" spans="1:11" ht="15.75">
      <c r="A385" s="24">
        <v>359</v>
      </c>
      <c r="B385" s="23" t="s">
        <v>6</v>
      </c>
      <c r="C385" s="3">
        <f t="shared" si="126"/>
        <v>150.9</v>
      </c>
      <c r="D385" s="3">
        <f>233-22.7-1-8.8-10-10-7-22.6</f>
        <v>150.9</v>
      </c>
      <c r="E385" s="3">
        <v>0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17"/>
    </row>
    <row r="386" spans="1:11" ht="15.75">
      <c r="A386" s="24">
        <v>360</v>
      </c>
      <c r="B386" s="23" t="s">
        <v>215</v>
      </c>
      <c r="C386" s="3">
        <f t="shared" si="126"/>
        <v>0</v>
      </c>
      <c r="D386" s="3">
        <v>0</v>
      </c>
      <c r="E386" s="3">
        <v>0</v>
      </c>
      <c r="F386" s="3">
        <v>0</v>
      </c>
      <c r="G386" s="3">
        <v>0</v>
      </c>
      <c r="H386" s="3">
        <v>0</v>
      </c>
      <c r="I386" s="3">
        <v>0</v>
      </c>
      <c r="J386" s="3">
        <v>0</v>
      </c>
      <c r="K386" s="17"/>
    </row>
    <row r="387" spans="1:11" ht="66" customHeight="1">
      <c r="A387" s="24">
        <v>361</v>
      </c>
      <c r="B387" s="6" t="s">
        <v>137</v>
      </c>
      <c r="C387" s="3">
        <f t="shared" si="126"/>
        <v>0</v>
      </c>
      <c r="D387" s="7">
        <f aca="true" t="shared" si="129" ref="D387:J387">SUM(D388:D390)</f>
        <v>0</v>
      </c>
      <c r="E387" s="7">
        <f t="shared" si="129"/>
        <v>0</v>
      </c>
      <c r="F387" s="7">
        <f t="shared" si="129"/>
        <v>0</v>
      </c>
      <c r="G387" s="7">
        <f t="shared" si="129"/>
        <v>0</v>
      </c>
      <c r="H387" s="7">
        <f t="shared" si="129"/>
        <v>0</v>
      </c>
      <c r="I387" s="7">
        <f t="shared" si="129"/>
        <v>0</v>
      </c>
      <c r="J387" s="7">
        <f t="shared" si="129"/>
        <v>0</v>
      </c>
      <c r="K387" s="16">
        <v>63</v>
      </c>
    </row>
    <row r="388" spans="1:11" ht="15.75">
      <c r="A388" s="24">
        <v>362</v>
      </c>
      <c r="B388" s="23" t="s">
        <v>5</v>
      </c>
      <c r="C388" s="3">
        <f t="shared" si="126"/>
        <v>0</v>
      </c>
      <c r="D388" s="3">
        <v>0</v>
      </c>
      <c r="E388" s="3">
        <v>0</v>
      </c>
      <c r="F388" s="3">
        <v>0</v>
      </c>
      <c r="G388" s="3">
        <v>0</v>
      </c>
      <c r="H388" s="3">
        <v>0</v>
      </c>
      <c r="I388" s="3">
        <v>0</v>
      </c>
      <c r="J388" s="3">
        <v>0</v>
      </c>
      <c r="K388" s="16"/>
    </row>
    <row r="389" spans="1:11" ht="15.75">
      <c r="A389" s="24">
        <v>363</v>
      </c>
      <c r="B389" s="23" t="s">
        <v>6</v>
      </c>
      <c r="C389" s="3">
        <f t="shared" si="126"/>
        <v>0</v>
      </c>
      <c r="D389" s="3">
        <v>0</v>
      </c>
      <c r="E389" s="3">
        <v>0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16"/>
    </row>
    <row r="390" spans="1:11" ht="15.75">
      <c r="A390" s="24">
        <v>364</v>
      </c>
      <c r="B390" s="23" t="s">
        <v>215</v>
      </c>
      <c r="C390" s="3">
        <f t="shared" si="126"/>
        <v>0</v>
      </c>
      <c r="D390" s="3">
        <v>0</v>
      </c>
      <c r="E390" s="3">
        <v>0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16"/>
    </row>
    <row r="391" spans="1:11" ht="65.25" customHeight="1">
      <c r="A391" s="24">
        <v>365</v>
      </c>
      <c r="B391" s="6" t="s">
        <v>136</v>
      </c>
      <c r="C391" s="3">
        <f t="shared" si="126"/>
        <v>545.8</v>
      </c>
      <c r="D391" s="7">
        <f aca="true" t="shared" si="130" ref="D391:J391">SUM(D392:D394)</f>
        <v>153.5</v>
      </c>
      <c r="E391" s="7">
        <f t="shared" si="130"/>
        <v>392.3</v>
      </c>
      <c r="F391" s="7">
        <f t="shared" si="130"/>
        <v>0</v>
      </c>
      <c r="G391" s="7">
        <f t="shared" si="130"/>
        <v>0</v>
      </c>
      <c r="H391" s="7">
        <f t="shared" si="130"/>
        <v>0</v>
      </c>
      <c r="I391" s="7">
        <f t="shared" si="130"/>
        <v>0</v>
      </c>
      <c r="J391" s="7">
        <f t="shared" si="130"/>
        <v>0</v>
      </c>
      <c r="K391" s="16">
        <v>63</v>
      </c>
    </row>
    <row r="392" spans="1:11" ht="15.75">
      <c r="A392" s="24">
        <v>366</v>
      </c>
      <c r="B392" s="23" t="s">
        <v>5</v>
      </c>
      <c r="C392" s="3">
        <f t="shared" si="126"/>
        <v>0</v>
      </c>
      <c r="D392" s="3">
        <v>0</v>
      </c>
      <c r="E392" s="3">
        <v>0</v>
      </c>
      <c r="F392" s="3">
        <v>0</v>
      </c>
      <c r="G392" s="3">
        <v>0</v>
      </c>
      <c r="H392" s="3">
        <v>0</v>
      </c>
      <c r="I392" s="3">
        <v>0</v>
      </c>
      <c r="J392" s="3">
        <v>0</v>
      </c>
      <c r="K392" s="16"/>
    </row>
    <row r="393" spans="1:11" ht="15.75">
      <c r="A393" s="24">
        <v>367</v>
      </c>
      <c r="B393" s="23" t="s">
        <v>6</v>
      </c>
      <c r="C393" s="3">
        <f t="shared" si="126"/>
        <v>545.8</v>
      </c>
      <c r="D393" s="3">
        <f>286.7-133.2</f>
        <v>153.5</v>
      </c>
      <c r="E393" s="3">
        <f>353.4+28.3+10.6</f>
        <v>392.3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16"/>
    </row>
    <row r="394" spans="1:11" ht="15.75">
      <c r="A394" s="24">
        <v>368</v>
      </c>
      <c r="B394" s="23" t="s">
        <v>215</v>
      </c>
      <c r="C394" s="3">
        <f t="shared" si="126"/>
        <v>0</v>
      </c>
      <c r="D394" s="3">
        <v>0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16"/>
    </row>
    <row r="395" spans="1:11" ht="70.5" customHeight="1">
      <c r="A395" s="24">
        <v>369</v>
      </c>
      <c r="B395" s="6" t="s">
        <v>67</v>
      </c>
      <c r="C395" s="3">
        <f t="shared" si="126"/>
        <v>154.52</v>
      </c>
      <c r="D395" s="7">
        <f aca="true" t="shared" si="131" ref="D395:J395">SUM(D396:D398)</f>
        <v>24.72</v>
      </c>
      <c r="E395" s="7">
        <f t="shared" si="131"/>
        <v>129.8</v>
      </c>
      <c r="F395" s="7">
        <f t="shared" si="131"/>
        <v>0</v>
      </c>
      <c r="G395" s="7">
        <f t="shared" si="131"/>
        <v>0</v>
      </c>
      <c r="H395" s="7">
        <f t="shared" si="131"/>
        <v>0</v>
      </c>
      <c r="I395" s="7">
        <f t="shared" si="131"/>
        <v>0</v>
      </c>
      <c r="J395" s="7">
        <f t="shared" si="131"/>
        <v>0</v>
      </c>
      <c r="K395" s="16">
        <v>63</v>
      </c>
    </row>
    <row r="396" spans="1:11" ht="15.75">
      <c r="A396" s="24">
        <v>370</v>
      </c>
      <c r="B396" s="23" t="s">
        <v>5</v>
      </c>
      <c r="C396" s="3">
        <f t="shared" si="126"/>
        <v>0</v>
      </c>
      <c r="D396" s="3">
        <v>0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16"/>
    </row>
    <row r="397" spans="1:11" ht="15.75">
      <c r="A397" s="24">
        <v>371</v>
      </c>
      <c r="B397" s="23" t="s">
        <v>6</v>
      </c>
      <c r="C397" s="3">
        <f t="shared" si="126"/>
        <v>154.52</v>
      </c>
      <c r="D397" s="3">
        <v>24.72</v>
      </c>
      <c r="E397" s="3">
        <f>130-99+98.8</f>
        <v>129.8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16"/>
    </row>
    <row r="398" spans="1:11" ht="15.75">
      <c r="A398" s="24">
        <v>372</v>
      </c>
      <c r="B398" s="23" t="s">
        <v>215</v>
      </c>
      <c r="C398" s="3">
        <f t="shared" si="126"/>
        <v>0</v>
      </c>
      <c r="D398" s="3">
        <v>0</v>
      </c>
      <c r="E398" s="3">
        <v>0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16"/>
    </row>
    <row r="399" spans="1:11" ht="49.5" customHeight="1">
      <c r="A399" s="24">
        <v>373</v>
      </c>
      <c r="B399" s="6" t="s">
        <v>135</v>
      </c>
      <c r="C399" s="3">
        <f t="shared" si="126"/>
        <v>20</v>
      </c>
      <c r="D399" s="7">
        <f aca="true" t="shared" si="132" ref="D399:J399">SUM(D400:D402)</f>
        <v>10</v>
      </c>
      <c r="E399" s="7">
        <f t="shared" si="132"/>
        <v>10</v>
      </c>
      <c r="F399" s="7">
        <f t="shared" si="132"/>
        <v>0</v>
      </c>
      <c r="G399" s="7">
        <f t="shared" si="132"/>
        <v>0</v>
      </c>
      <c r="H399" s="7">
        <f t="shared" si="132"/>
        <v>0</v>
      </c>
      <c r="I399" s="7">
        <f t="shared" si="132"/>
        <v>0</v>
      </c>
      <c r="J399" s="7">
        <f t="shared" si="132"/>
        <v>0</v>
      </c>
      <c r="K399" s="16">
        <v>63</v>
      </c>
    </row>
    <row r="400" spans="1:11" ht="15.75">
      <c r="A400" s="24">
        <v>374</v>
      </c>
      <c r="B400" s="23" t="s">
        <v>5</v>
      </c>
      <c r="C400" s="3">
        <f t="shared" si="126"/>
        <v>0</v>
      </c>
      <c r="D400" s="3">
        <v>0</v>
      </c>
      <c r="E400" s="3">
        <v>0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18"/>
    </row>
    <row r="401" spans="1:11" ht="15.75">
      <c r="A401" s="24">
        <v>375</v>
      </c>
      <c r="B401" s="23" t="s">
        <v>6</v>
      </c>
      <c r="C401" s="3">
        <f t="shared" si="126"/>
        <v>20</v>
      </c>
      <c r="D401" s="3">
        <v>10</v>
      </c>
      <c r="E401" s="3">
        <v>10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18"/>
    </row>
    <row r="402" spans="1:11" ht="15.75">
      <c r="A402" s="24">
        <v>376</v>
      </c>
      <c r="B402" s="23" t="s">
        <v>215</v>
      </c>
      <c r="C402" s="3">
        <f t="shared" si="126"/>
        <v>0</v>
      </c>
      <c r="D402" s="3">
        <v>0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18"/>
    </row>
    <row r="403" spans="1:11" ht="66.75" customHeight="1">
      <c r="A403" s="24">
        <v>377</v>
      </c>
      <c r="B403" s="6" t="s">
        <v>134</v>
      </c>
      <c r="C403" s="3">
        <f t="shared" si="126"/>
        <v>78.5</v>
      </c>
      <c r="D403" s="7">
        <f>SUM(D404:D406)</f>
        <v>39.5</v>
      </c>
      <c r="E403" s="7">
        <f aca="true" t="shared" si="133" ref="E403:J403">SUM(E404:E406)</f>
        <v>39</v>
      </c>
      <c r="F403" s="7">
        <f t="shared" si="133"/>
        <v>0</v>
      </c>
      <c r="G403" s="7">
        <f t="shared" si="133"/>
        <v>0</v>
      </c>
      <c r="H403" s="7">
        <f t="shared" si="133"/>
        <v>0</v>
      </c>
      <c r="I403" s="7">
        <f t="shared" si="133"/>
        <v>0</v>
      </c>
      <c r="J403" s="7">
        <f t="shared" si="133"/>
        <v>0</v>
      </c>
      <c r="K403" s="16">
        <v>63</v>
      </c>
    </row>
    <row r="404" spans="1:11" ht="15.75">
      <c r="A404" s="24">
        <v>378</v>
      </c>
      <c r="B404" s="23" t="s">
        <v>5</v>
      </c>
      <c r="C404" s="3">
        <f t="shared" si="126"/>
        <v>0</v>
      </c>
      <c r="D404" s="3">
        <v>0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18"/>
    </row>
    <row r="405" spans="1:11" ht="15.75">
      <c r="A405" s="24">
        <v>379</v>
      </c>
      <c r="B405" s="23" t="s">
        <v>6</v>
      </c>
      <c r="C405" s="3">
        <f t="shared" si="126"/>
        <v>78.5</v>
      </c>
      <c r="D405" s="3">
        <f>0.8+22.7+8+1+7</f>
        <v>39.5</v>
      </c>
      <c r="E405" s="3">
        <f>50-11</f>
        <v>39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18"/>
    </row>
    <row r="406" spans="1:11" ht="15.75">
      <c r="A406" s="24">
        <v>380</v>
      </c>
      <c r="B406" s="23" t="s">
        <v>215</v>
      </c>
      <c r="C406" s="3">
        <f t="shared" si="126"/>
        <v>0</v>
      </c>
      <c r="D406" s="3">
        <v>0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18"/>
    </row>
    <row r="407" spans="1:11" ht="68.25" customHeight="1">
      <c r="A407" s="24">
        <v>381</v>
      </c>
      <c r="B407" s="6" t="s">
        <v>115</v>
      </c>
      <c r="C407" s="3">
        <f t="shared" si="126"/>
        <v>8.8</v>
      </c>
      <c r="D407" s="7">
        <f>SUM(D408:D410)</f>
        <v>8.8</v>
      </c>
      <c r="E407" s="7">
        <f aca="true" t="shared" si="134" ref="E407:J407">SUM(E408:E410)</f>
        <v>0</v>
      </c>
      <c r="F407" s="7">
        <f t="shared" si="134"/>
        <v>0</v>
      </c>
      <c r="G407" s="7">
        <f t="shared" si="134"/>
        <v>0</v>
      </c>
      <c r="H407" s="7">
        <f t="shared" si="134"/>
        <v>0</v>
      </c>
      <c r="I407" s="7">
        <f t="shared" si="134"/>
        <v>0</v>
      </c>
      <c r="J407" s="7">
        <f t="shared" si="134"/>
        <v>0</v>
      </c>
      <c r="K407" s="16">
        <v>56</v>
      </c>
    </row>
    <row r="408" spans="1:11" ht="15.75">
      <c r="A408" s="24">
        <v>382</v>
      </c>
      <c r="B408" s="23" t="s">
        <v>5</v>
      </c>
      <c r="C408" s="3">
        <f aca="true" t="shared" si="135" ref="C408:C426">SUM(D408:J408)</f>
        <v>0</v>
      </c>
      <c r="D408" s="3">
        <v>0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18"/>
    </row>
    <row r="409" spans="1:11" ht="15.75">
      <c r="A409" s="24">
        <v>383</v>
      </c>
      <c r="B409" s="23" t="s">
        <v>6</v>
      </c>
      <c r="C409" s="3">
        <f t="shared" si="135"/>
        <v>8.8</v>
      </c>
      <c r="D409" s="3">
        <v>8.8</v>
      </c>
      <c r="E409" s="3">
        <v>0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18"/>
    </row>
    <row r="410" spans="1:11" ht="15.75">
      <c r="A410" s="24">
        <v>384</v>
      </c>
      <c r="B410" s="23" t="s">
        <v>215</v>
      </c>
      <c r="C410" s="3">
        <f t="shared" si="135"/>
        <v>0</v>
      </c>
      <c r="D410" s="3">
        <v>0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18"/>
    </row>
    <row r="411" spans="1:11" ht="94.5">
      <c r="A411" s="24">
        <v>385</v>
      </c>
      <c r="B411" s="6" t="s">
        <v>117</v>
      </c>
      <c r="C411" s="3">
        <f t="shared" si="135"/>
        <v>10</v>
      </c>
      <c r="D411" s="7">
        <f>SUM(D412:D414)</f>
        <v>10</v>
      </c>
      <c r="E411" s="7">
        <f aca="true" t="shared" si="136" ref="E411:J411">SUM(E412:E414)</f>
        <v>0</v>
      </c>
      <c r="F411" s="7">
        <f t="shared" si="136"/>
        <v>0</v>
      </c>
      <c r="G411" s="7">
        <f t="shared" si="136"/>
        <v>0</v>
      </c>
      <c r="H411" s="7">
        <f t="shared" si="136"/>
        <v>0</v>
      </c>
      <c r="I411" s="7">
        <f t="shared" si="136"/>
        <v>0</v>
      </c>
      <c r="J411" s="7">
        <f t="shared" si="136"/>
        <v>0</v>
      </c>
      <c r="K411" s="16">
        <v>56</v>
      </c>
    </row>
    <row r="412" spans="1:11" ht="15.75">
      <c r="A412" s="24">
        <v>386</v>
      </c>
      <c r="B412" s="23" t="s">
        <v>5</v>
      </c>
      <c r="C412" s="3">
        <f t="shared" si="135"/>
        <v>0</v>
      </c>
      <c r="D412" s="3">
        <v>0</v>
      </c>
      <c r="E412" s="3">
        <v>0</v>
      </c>
      <c r="F412" s="3">
        <v>0</v>
      </c>
      <c r="G412" s="3">
        <v>0</v>
      </c>
      <c r="H412" s="3">
        <v>0</v>
      </c>
      <c r="I412" s="3">
        <v>0</v>
      </c>
      <c r="J412" s="3">
        <v>0</v>
      </c>
      <c r="K412" s="18"/>
    </row>
    <row r="413" spans="1:11" ht="15.75">
      <c r="A413" s="24">
        <v>387</v>
      </c>
      <c r="B413" s="23" t="s">
        <v>6</v>
      </c>
      <c r="C413" s="3">
        <f t="shared" si="135"/>
        <v>10</v>
      </c>
      <c r="D413" s="3">
        <v>10</v>
      </c>
      <c r="E413" s="3">
        <v>0</v>
      </c>
      <c r="F413" s="3">
        <v>0</v>
      </c>
      <c r="G413" s="3">
        <v>0</v>
      </c>
      <c r="H413" s="3">
        <v>0</v>
      </c>
      <c r="I413" s="3">
        <v>0</v>
      </c>
      <c r="J413" s="3">
        <v>0</v>
      </c>
      <c r="K413" s="18"/>
    </row>
    <row r="414" spans="1:11" ht="15.75">
      <c r="A414" s="24">
        <v>388</v>
      </c>
      <c r="B414" s="23" t="s">
        <v>215</v>
      </c>
      <c r="C414" s="3">
        <f t="shared" si="135"/>
        <v>0</v>
      </c>
      <c r="D414" s="3">
        <v>0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18"/>
    </row>
    <row r="415" spans="1:11" ht="47.25">
      <c r="A415" s="24">
        <v>389</v>
      </c>
      <c r="B415" s="6" t="s">
        <v>161</v>
      </c>
      <c r="C415" s="3">
        <f t="shared" si="135"/>
        <v>5.9</v>
      </c>
      <c r="D415" s="7">
        <f>SUM(D416:D418)</f>
        <v>0</v>
      </c>
      <c r="E415" s="7">
        <f aca="true" t="shared" si="137" ref="E415:J415">SUM(E416:E418)</f>
        <v>5.9</v>
      </c>
      <c r="F415" s="7">
        <f t="shared" si="137"/>
        <v>0</v>
      </c>
      <c r="G415" s="7">
        <f t="shared" si="137"/>
        <v>0</v>
      </c>
      <c r="H415" s="7">
        <f t="shared" si="137"/>
        <v>0</v>
      </c>
      <c r="I415" s="7">
        <f t="shared" si="137"/>
        <v>0</v>
      </c>
      <c r="J415" s="7">
        <f t="shared" si="137"/>
        <v>0</v>
      </c>
      <c r="K415" s="16">
        <v>63</v>
      </c>
    </row>
    <row r="416" spans="1:11" ht="15.75">
      <c r="A416" s="24">
        <v>390</v>
      </c>
      <c r="B416" s="23" t="s">
        <v>5</v>
      </c>
      <c r="C416" s="3">
        <f t="shared" si="135"/>
        <v>0</v>
      </c>
      <c r="D416" s="3">
        <v>0</v>
      </c>
      <c r="E416" s="3">
        <v>0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18"/>
    </row>
    <row r="417" spans="1:11" ht="15.75">
      <c r="A417" s="24">
        <v>391</v>
      </c>
      <c r="B417" s="23" t="s">
        <v>6</v>
      </c>
      <c r="C417" s="3">
        <f t="shared" si="135"/>
        <v>5.9</v>
      </c>
      <c r="D417" s="3">
        <v>0</v>
      </c>
      <c r="E417" s="3">
        <f>16.5-10.6</f>
        <v>5.9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18"/>
    </row>
    <row r="418" spans="1:11" ht="15.75">
      <c r="A418" s="24">
        <v>392</v>
      </c>
      <c r="B418" s="23" t="s">
        <v>215</v>
      </c>
      <c r="C418" s="3">
        <f t="shared" si="135"/>
        <v>0</v>
      </c>
      <c r="D418" s="3">
        <v>0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18"/>
    </row>
    <row r="419" spans="1:11" ht="125.25" customHeight="1">
      <c r="A419" s="24">
        <v>393</v>
      </c>
      <c r="B419" s="6" t="s">
        <v>181</v>
      </c>
      <c r="C419" s="3">
        <f t="shared" si="135"/>
        <v>0</v>
      </c>
      <c r="D419" s="7">
        <f>SUM(D420:D422)</f>
        <v>0</v>
      </c>
      <c r="E419" s="7">
        <f aca="true" t="shared" si="138" ref="E419:J419">SUM(E420:E422)</f>
        <v>0</v>
      </c>
      <c r="F419" s="7">
        <f t="shared" si="138"/>
        <v>0</v>
      </c>
      <c r="G419" s="7">
        <f t="shared" si="138"/>
        <v>0</v>
      </c>
      <c r="H419" s="7">
        <f t="shared" si="138"/>
        <v>0</v>
      </c>
      <c r="I419" s="7">
        <f t="shared" si="138"/>
        <v>0</v>
      </c>
      <c r="J419" s="7">
        <f t="shared" si="138"/>
        <v>0</v>
      </c>
      <c r="K419" s="16">
        <v>56</v>
      </c>
    </row>
    <row r="420" spans="1:11" ht="15.75">
      <c r="A420" s="24">
        <v>394</v>
      </c>
      <c r="B420" s="23" t="s">
        <v>5</v>
      </c>
      <c r="C420" s="3">
        <f t="shared" si="135"/>
        <v>0</v>
      </c>
      <c r="D420" s="3">
        <v>0</v>
      </c>
      <c r="E420" s="3">
        <v>0</v>
      </c>
      <c r="F420" s="3">
        <v>0</v>
      </c>
      <c r="G420" s="3">
        <v>0</v>
      </c>
      <c r="H420" s="3">
        <v>0</v>
      </c>
      <c r="I420" s="3">
        <v>0</v>
      </c>
      <c r="J420" s="3">
        <v>0</v>
      </c>
      <c r="K420" s="18"/>
    </row>
    <row r="421" spans="1:11" ht="15.75">
      <c r="A421" s="24">
        <v>395</v>
      </c>
      <c r="B421" s="23" t="s">
        <v>6</v>
      </c>
      <c r="C421" s="3">
        <f t="shared" si="135"/>
        <v>0</v>
      </c>
      <c r="D421" s="3">
        <v>0</v>
      </c>
      <c r="E421" s="3">
        <v>0</v>
      </c>
      <c r="F421" s="3">
        <v>0</v>
      </c>
      <c r="G421" s="3">
        <v>0</v>
      </c>
      <c r="H421" s="3">
        <v>0</v>
      </c>
      <c r="I421" s="3">
        <v>0</v>
      </c>
      <c r="J421" s="3">
        <v>0</v>
      </c>
      <c r="K421" s="18"/>
    </row>
    <row r="422" spans="1:11" ht="15.75">
      <c r="A422" s="24">
        <v>396</v>
      </c>
      <c r="B422" s="23" t="s">
        <v>215</v>
      </c>
      <c r="C422" s="3">
        <f t="shared" si="135"/>
        <v>0</v>
      </c>
      <c r="D422" s="3">
        <v>0</v>
      </c>
      <c r="E422" s="3">
        <v>0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  <c r="K422" s="18"/>
    </row>
    <row r="423" spans="1:11" ht="132.75" customHeight="1">
      <c r="A423" s="24">
        <v>397</v>
      </c>
      <c r="B423" s="5" t="s">
        <v>205</v>
      </c>
      <c r="C423" s="3">
        <f t="shared" si="135"/>
        <v>3136.7000000000003</v>
      </c>
      <c r="D423" s="7">
        <f>SUM(D424:D426)</f>
        <v>0</v>
      </c>
      <c r="E423" s="7">
        <f aca="true" t="shared" si="139" ref="E423:J423">SUM(E424:E426)</f>
        <v>0</v>
      </c>
      <c r="F423" s="7">
        <f t="shared" si="139"/>
        <v>605.2</v>
      </c>
      <c r="G423" s="7">
        <f t="shared" si="139"/>
        <v>499.80000000000007</v>
      </c>
      <c r="H423" s="7">
        <f t="shared" si="139"/>
        <v>743.9</v>
      </c>
      <c r="I423" s="7">
        <f t="shared" si="139"/>
        <v>643.9</v>
      </c>
      <c r="J423" s="7">
        <f t="shared" si="139"/>
        <v>643.9</v>
      </c>
      <c r="K423" s="16">
        <v>56</v>
      </c>
    </row>
    <row r="424" spans="1:11" ht="15.75">
      <c r="A424" s="24">
        <v>398</v>
      </c>
      <c r="B424" s="23" t="s">
        <v>5</v>
      </c>
      <c r="C424" s="3">
        <f t="shared" si="135"/>
        <v>0</v>
      </c>
      <c r="D424" s="3">
        <v>0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18"/>
    </row>
    <row r="425" spans="1:11" ht="15.75">
      <c r="A425" s="24">
        <v>399</v>
      </c>
      <c r="B425" s="23" t="s">
        <v>6</v>
      </c>
      <c r="C425" s="3">
        <f t="shared" si="135"/>
        <v>3136.7000000000003</v>
      </c>
      <c r="D425" s="3">
        <v>0</v>
      </c>
      <c r="E425" s="3">
        <v>0</v>
      </c>
      <c r="F425" s="3">
        <f>665.2-60</f>
        <v>605.2</v>
      </c>
      <c r="G425" s="3">
        <f>573.7-73.9</f>
        <v>499.80000000000007</v>
      </c>
      <c r="H425" s="3">
        <v>743.9</v>
      </c>
      <c r="I425" s="3">
        <v>643.9</v>
      </c>
      <c r="J425" s="3">
        <v>643.9</v>
      </c>
      <c r="K425" s="18"/>
    </row>
    <row r="426" spans="1:11" ht="15.75">
      <c r="A426" s="24">
        <v>400</v>
      </c>
      <c r="B426" s="23" t="s">
        <v>215</v>
      </c>
      <c r="C426" s="3">
        <f t="shared" si="135"/>
        <v>0</v>
      </c>
      <c r="D426" s="3">
        <v>0</v>
      </c>
      <c r="E426" s="3">
        <v>0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18"/>
    </row>
    <row r="427" spans="1:11" ht="15.75">
      <c r="A427" s="24">
        <v>401</v>
      </c>
      <c r="B427" s="33" t="s">
        <v>50</v>
      </c>
      <c r="C427" s="33"/>
      <c r="D427" s="33"/>
      <c r="E427" s="33"/>
      <c r="F427" s="33"/>
      <c r="G427" s="33"/>
      <c r="H427" s="33"/>
      <c r="I427" s="33"/>
      <c r="J427" s="33"/>
      <c r="K427" s="33"/>
    </row>
    <row r="428" spans="1:11" ht="47.25">
      <c r="A428" s="24">
        <v>402</v>
      </c>
      <c r="B428" s="22" t="s">
        <v>38</v>
      </c>
      <c r="C428" s="3">
        <f>SUM(D428:J428)</f>
        <v>3830.2999999999997</v>
      </c>
      <c r="D428" s="3">
        <f>SUM(D429:D431)</f>
        <v>576.7</v>
      </c>
      <c r="E428" s="3">
        <f aca="true" t="shared" si="140" ref="E428:J428">SUM(E429:E431)</f>
        <v>652.3</v>
      </c>
      <c r="F428" s="3">
        <f t="shared" si="140"/>
        <v>637.7</v>
      </c>
      <c r="G428" s="3">
        <f t="shared" si="140"/>
        <v>591</v>
      </c>
      <c r="H428" s="3">
        <f t="shared" si="140"/>
        <v>448.7</v>
      </c>
      <c r="I428" s="3">
        <f t="shared" si="140"/>
        <v>453.5</v>
      </c>
      <c r="J428" s="3">
        <f t="shared" si="140"/>
        <v>470.4</v>
      </c>
      <c r="K428" s="4" t="s">
        <v>4</v>
      </c>
    </row>
    <row r="429" spans="1:11" ht="15.75">
      <c r="A429" s="24">
        <v>403</v>
      </c>
      <c r="B429" s="22" t="s">
        <v>5</v>
      </c>
      <c r="C429" s="3">
        <f>SUM(D429:J429)</f>
        <v>1229</v>
      </c>
      <c r="D429" s="3">
        <f>D434+D449</f>
        <v>576.7</v>
      </c>
      <c r="E429" s="3">
        <f aca="true" t="shared" si="141" ref="E429:J429">E434+E449</f>
        <v>652.3</v>
      </c>
      <c r="F429" s="3">
        <f t="shared" si="141"/>
        <v>0</v>
      </c>
      <c r="G429" s="3">
        <f t="shared" si="141"/>
        <v>0</v>
      </c>
      <c r="H429" s="3">
        <f t="shared" si="141"/>
        <v>0</v>
      </c>
      <c r="I429" s="3">
        <f t="shared" si="141"/>
        <v>0</v>
      </c>
      <c r="J429" s="3">
        <f t="shared" si="141"/>
        <v>0</v>
      </c>
      <c r="K429" s="4" t="s">
        <v>4</v>
      </c>
    </row>
    <row r="430" spans="1:11" ht="15.75">
      <c r="A430" s="24">
        <v>404</v>
      </c>
      <c r="B430" s="22" t="s">
        <v>6</v>
      </c>
      <c r="C430" s="3">
        <f>SUM(D430:J430)</f>
        <v>0</v>
      </c>
      <c r="D430" s="3">
        <f aca="true" t="shared" si="142" ref="D430:J430">D435+D450</f>
        <v>0</v>
      </c>
      <c r="E430" s="3">
        <f t="shared" si="142"/>
        <v>0</v>
      </c>
      <c r="F430" s="3">
        <f t="shared" si="142"/>
        <v>0</v>
      </c>
      <c r="G430" s="3">
        <f t="shared" si="142"/>
        <v>0</v>
      </c>
      <c r="H430" s="3">
        <f t="shared" si="142"/>
        <v>0</v>
      </c>
      <c r="I430" s="3">
        <f t="shared" si="142"/>
        <v>0</v>
      </c>
      <c r="J430" s="3">
        <f t="shared" si="142"/>
        <v>0</v>
      </c>
      <c r="K430" s="4" t="s">
        <v>4</v>
      </c>
    </row>
    <row r="431" spans="1:11" ht="15.75">
      <c r="A431" s="24">
        <v>405</v>
      </c>
      <c r="B431" s="22" t="s">
        <v>215</v>
      </c>
      <c r="C431" s="3">
        <f>SUM(D431:J431)</f>
        <v>2601.3</v>
      </c>
      <c r="D431" s="3">
        <f aca="true" t="shared" si="143" ref="D431:J431">D436+D451</f>
        <v>0</v>
      </c>
      <c r="E431" s="3">
        <f t="shared" si="143"/>
        <v>0</v>
      </c>
      <c r="F431" s="3">
        <f t="shared" si="143"/>
        <v>637.7</v>
      </c>
      <c r="G431" s="3">
        <f t="shared" si="143"/>
        <v>591</v>
      </c>
      <c r="H431" s="3">
        <f t="shared" si="143"/>
        <v>448.7</v>
      </c>
      <c r="I431" s="3">
        <f t="shared" si="143"/>
        <v>453.5</v>
      </c>
      <c r="J431" s="3">
        <f t="shared" si="143"/>
        <v>470.4</v>
      </c>
      <c r="K431" s="4" t="s">
        <v>4</v>
      </c>
    </row>
    <row r="432" spans="1:11" ht="15.75">
      <c r="A432" s="24">
        <v>406</v>
      </c>
      <c r="B432" s="32" t="s">
        <v>9</v>
      </c>
      <c r="C432" s="32"/>
      <c r="D432" s="32"/>
      <c r="E432" s="32"/>
      <c r="F432" s="32"/>
      <c r="G432" s="32"/>
      <c r="H432" s="32"/>
      <c r="I432" s="32"/>
      <c r="J432" s="32"/>
      <c r="K432" s="32"/>
    </row>
    <row r="433" spans="1:11" ht="47.25">
      <c r="A433" s="24">
        <v>407</v>
      </c>
      <c r="B433" s="23" t="s">
        <v>26</v>
      </c>
      <c r="C433" s="3">
        <f>SUM(D433:J433)</f>
        <v>0</v>
      </c>
      <c r="D433" s="3">
        <f>SUM(D434:D436)</f>
        <v>0</v>
      </c>
      <c r="E433" s="3">
        <f aca="true" t="shared" si="144" ref="E433:J433">SUM(E434:E436)</f>
        <v>0</v>
      </c>
      <c r="F433" s="3">
        <f t="shared" si="144"/>
        <v>0</v>
      </c>
      <c r="G433" s="3">
        <f t="shared" si="144"/>
        <v>0</v>
      </c>
      <c r="H433" s="3">
        <f t="shared" si="144"/>
        <v>0</v>
      </c>
      <c r="I433" s="3">
        <f t="shared" si="144"/>
        <v>0</v>
      </c>
      <c r="J433" s="3">
        <f t="shared" si="144"/>
        <v>0</v>
      </c>
      <c r="K433" s="2" t="s">
        <v>4</v>
      </c>
    </row>
    <row r="434" spans="1:11" ht="15.75">
      <c r="A434" s="24">
        <v>408</v>
      </c>
      <c r="B434" s="23" t="s">
        <v>5</v>
      </c>
      <c r="C434" s="3">
        <f>SUM(D434:J434)</f>
        <v>0</v>
      </c>
      <c r="D434" s="3">
        <f>D439+D444</f>
        <v>0</v>
      </c>
      <c r="E434" s="3">
        <f aca="true" t="shared" si="145" ref="E434:J434">E439+E444</f>
        <v>0</v>
      </c>
      <c r="F434" s="3">
        <f t="shared" si="145"/>
        <v>0</v>
      </c>
      <c r="G434" s="3">
        <f t="shared" si="145"/>
        <v>0</v>
      </c>
      <c r="H434" s="3">
        <f t="shared" si="145"/>
        <v>0</v>
      </c>
      <c r="I434" s="3">
        <f t="shared" si="145"/>
        <v>0</v>
      </c>
      <c r="J434" s="3">
        <f t="shared" si="145"/>
        <v>0</v>
      </c>
      <c r="K434" s="2" t="s">
        <v>4</v>
      </c>
    </row>
    <row r="435" spans="1:11" ht="15.75">
      <c r="A435" s="24">
        <v>409</v>
      </c>
      <c r="B435" s="23" t="s">
        <v>6</v>
      </c>
      <c r="C435" s="3">
        <f>SUM(D435:J435)</f>
        <v>0</v>
      </c>
      <c r="D435" s="3">
        <f>D440+D445</f>
        <v>0</v>
      </c>
      <c r="E435" s="3">
        <f aca="true" t="shared" si="146" ref="E435:J435">E440+E445</f>
        <v>0</v>
      </c>
      <c r="F435" s="3">
        <f t="shared" si="146"/>
        <v>0</v>
      </c>
      <c r="G435" s="3">
        <f t="shared" si="146"/>
        <v>0</v>
      </c>
      <c r="H435" s="3">
        <f t="shared" si="146"/>
        <v>0</v>
      </c>
      <c r="I435" s="3">
        <f t="shared" si="146"/>
        <v>0</v>
      </c>
      <c r="J435" s="3">
        <f t="shared" si="146"/>
        <v>0</v>
      </c>
      <c r="K435" s="2" t="s">
        <v>4</v>
      </c>
    </row>
    <row r="436" spans="1:11" ht="15.75">
      <c r="A436" s="24">
        <v>410</v>
      </c>
      <c r="B436" s="23" t="s">
        <v>215</v>
      </c>
      <c r="C436" s="3">
        <f>SUM(D436:J436)</f>
        <v>0</v>
      </c>
      <c r="D436" s="3">
        <f>D441+D446</f>
        <v>0</v>
      </c>
      <c r="E436" s="3">
        <f aca="true" t="shared" si="147" ref="E436:J436">E441+E446</f>
        <v>0</v>
      </c>
      <c r="F436" s="3">
        <f t="shared" si="147"/>
        <v>0</v>
      </c>
      <c r="G436" s="3">
        <f t="shared" si="147"/>
        <v>0</v>
      </c>
      <c r="H436" s="3">
        <f t="shared" si="147"/>
        <v>0</v>
      </c>
      <c r="I436" s="3">
        <f t="shared" si="147"/>
        <v>0</v>
      </c>
      <c r="J436" s="3">
        <f t="shared" si="147"/>
        <v>0</v>
      </c>
      <c r="K436" s="2" t="s">
        <v>4</v>
      </c>
    </row>
    <row r="437" spans="1:11" ht="15.75">
      <c r="A437" s="24">
        <v>411</v>
      </c>
      <c r="B437" s="34" t="s">
        <v>10</v>
      </c>
      <c r="C437" s="34"/>
      <c r="D437" s="34"/>
      <c r="E437" s="34"/>
      <c r="F437" s="34"/>
      <c r="G437" s="34"/>
      <c r="H437" s="34"/>
      <c r="I437" s="34"/>
      <c r="J437" s="34"/>
      <c r="K437" s="34"/>
    </row>
    <row r="438" spans="1:11" ht="63">
      <c r="A438" s="24">
        <v>412</v>
      </c>
      <c r="B438" s="23" t="s">
        <v>27</v>
      </c>
      <c r="C438" s="3">
        <f>SUM(C439:C441)</f>
        <v>0</v>
      </c>
      <c r="D438" s="3">
        <f>SUM(D439:D441)</f>
        <v>0</v>
      </c>
      <c r="E438" s="3">
        <f aca="true" t="shared" si="148" ref="E438:J438">SUM(E439:E441)</f>
        <v>0</v>
      </c>
      <c r="F438" s="3">
        <f t="shared" si="148"/>
        <v>0</v>
      </c>
      <c r="G438" s="3">
        <f t="shared" si="148"/>
        <v>0</v>
      </c>
      <c r="H438" s="3">
        <f t="shared" si="148"/>
        <v>0</v>
      </c>
      <c r="I438" s="3">
        <f t="shared" si="148"/>
        <v>0</v>
      </c>
      <c r="J438" s="3">
        <f t="shared" si="148"/>
        <v>0</v>
      </c>
      <c r="K438" s="2"/>
    </row>
    <row r="439" spans="1:11" ht="15.75">
      <c r="A439" s="24">
        <v>413</v>
      </c>
      <c r="B439" s="23" t="s">
        <v>5</v>
      </c>
      <c r="C439" s="3">
        <f>SUM(D439:J439)</f>
        <v>0</v>
      </c>
      <c r="D439" s="3">
        <v>0</v>
      </c>
      <c r="E439" s="3">
        <v>0</v>
      </c>
      <c r="F439" s="3">
        <v>0</v>
      </c>
      <c r="G439" s="3">
        <v>0</v>
      </c>
      <c r="H439" s="3">
        <v>0</v>
      </c>
      <c r="I439" s="3">
        <v>0</v>
      </c>
      <c r="J439" s="3">
        <v>0</v>
      </c>
      <c r="K439" s="2"/>
    </row>
    <row r="440" spans="1:11" ht="15.75">
      <c r="A440" s="24">
        <v>414</v>
      </c>
      <c r="B440" s="23" t="s">
        <v>6</v>
      </c>
      <c r="C440" s="3">
        <f>SUM(D440:J440)</f>
        <v>0</v>
      </c>
      <c r="D440" s="3">
        <v>0</v>
      </c>
      <c r="E440" s="3">
        <v>0</v>
      </c>
      <c r="F440" s="3">
        <v>0</v>
      </c>
      <c r="G440" s="3">
        <v>0</v>
      </c>
      <c r="H440" s="3">
        <v>0</v>
      </c>
      <c r="I440" s="3">
        <v>0</v>
      </c>
      <c r="J440" s="3">
        <v>0</v>
      </c>
      <c r="K440" s="2"/>
    </row>
    <row r="441" spans="1:11" ht="15.75">
      <c r="A441" s="24">
        <v>415</v>
      </c>
      <c r="B441" s="23" t="s">
        <v>215</v>
      </c>
      <c r="C441" s="3">
        <f>SUM(D441:J441)</f>
        <v>0</v>
      </c>
      <c r="D441" s="3">
        <v>0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2"/>
    </row>
    <row r="442" spans="1:11" ht="15.75">
      <c r="A442" s="24">
        <v>416</v>
      </c>
      <c r="B442" s="34" t="s">
        <v>11</v>
      </c>
      <c r="C442" s="34"/>
      <c r="D442" s="34"/>
      <c r="E442" s="34"/>
      <c r="F442" s="34"/>
      <c r="G442" s="34"/>
      <c r="H442" s="34"/>
      <c r="I442" s="34"/>
      <c r="J442" s="34"/>
      <c r="K442" s="34"/>
    </row>
    <row r="443" spans="1:11" ht="15.75">
      <c r="A443" s="24">
        <v>417</v>
      </c>
      <c r="B443" s="23"/>
      <c r="C443" s="3">
        <f>SUM(C444:C446)</f>
        <v>0</v>
      </c>
      <c r="D443" s="3">
        <f>SUM(D444:D446)</f>
        <v>0</v>
      </c>
      <c r="E443" s="3">
        <f aca="true" t="shared" si="149" ref="E443:J443">SUM(E444:E446)</f>
        <v>0</v>
      </c>
      <c r="F443" s="3">
        <f t="shared" si="149"/>
        <v>0</v>
      </c>
      <c r="G443" s="3">
        <f t="shared" si="149"/>
        <v>0</v>
      </c>
      <c r="H443" s="3">
        <f t="shared" si="149"/>
        <v>0</v>
      </c>
      <c r="I443" s="3">
        <f t="shared" si="149"/>
        <v>0</v>
      </c>
      <c r="J443" s="3">
        <f t="shared" si="149"/>
        <v>0</v>
      </c>
      <c r="K443" s="2"/>
    </row>
    <row r="444" spans="1:11" ht="15.75">
      <c r="A444" s="24">
        <v>418</v>
      </c>
      <c r="B444" s="23" t="s">
        <v>5</v>
      </c>
      <c r="C444" s="3">
        <f>SUM(D444:J444)</f>
        <v>0</v>
      </c>
      <c r="D444" s="3">
        <v>0</v>
      </c>
      <c r="E444" s="3">
        <v>0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  <c r="K444" s="2"/>
    </row>
    <row r="445" spans="1:11" ht="15.75">
      <c r="A445" s="24">
        <v>419</v>
      </c>
      <c r="B445" s="23" t="s">
        <v>6</v>
      </c>
      <c r="C445" s="3">
        <f>SUM(D445:J445)</f>
        <v>0</v>
      </c>
      <c r="D445" s="3">
        <v>0</v>
      </c>
      <c r="E445" s="3">
        <v>0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2"/>
    </row>
    <row r="446" spans="1:11" ht="15.75">
      <c r="A446" s="24">
        <v>420</v>
      </c>
      <c r="B446" s="23" t="s">
        <v>215</v>
      </c>
      <c r="C446" s="3">
        <f>SUM(D446:J446)</f>
        <v>0</v>
      </c>
      <c r="D446" s="3">
        <v>0</v>
      </c>
      <c r="E446" s="3">
        <v>0</v>
      </c>
      <c r="F446" s="3">
        <v>0</v>
      </c>
      <c r="G446" s="3">
        <v>0</v>
      </c>
      <c r="H446" s="3">
        <v>0</v>
      </c>
      <c r="I446" s="3">
        <v>0</v>
      </c>
      <c r="J446" s="3">
        <v>0</v>
      </c>
      <c r="K446" s="2"/>
    </row>
    <row r="447" spans="1:11" ht="15.75">
      <c r="A447" s="24">
        <v>421</v>
      </c>
      <c r="B447" s="32" t="s">
        <v>12</v>
      </c>
      <c r="C447" s="32"/>
      <c r="D447" s="32"/>
      <c r="E447" s="32"/>
      <c r="F447" s="32"/>
      <c r="G447" s="32"/>
      <c r="H447" s="32"/>
      <c r="I447" s="32"/>
      <c r="J447" s="32"/>
      <c r="K447" s="32"/>
    </row>
    <row r="448" spans="1:11" ht="45" customHeight="1">
      <c r="A448" s="24">
        <v>422</v>
      </c>
      <c r="B448" s="23" t="s">
        <v>28</v>
      </c>
      <c r="C448" s="3">
        <f aca="true" t="shared" si="150" ref="C448:C455">SUM(D448:J448)</f>
        <v>3830.2999999999997</v>
      </c>
      <c r="D448" s="3">
        <f>SUM(D449:D451)</f>
        <v>576.7</v>
      </c>
      <c r="E448" s="3">
        <f aca="true" t="shared" si="151" ref="E448:J448">SUM(E449:E451)</f>
        <v>652.3</v>
      </c>
      <c r="F448" s="3">
        <f t="shared" si="151"/>
        <v>637.7</v>
      </c>
      <c r="G448" s="3">
        <f t="shared" si="151"/>
        <v>591</v>
      </c>
      <c r="H448" s="3">
        <f t="shared" si="151"/>
        <v>448.7</v>
      </c>
      <c r="I448" s="3">
        <f t="shared" si="151"/>
        <v>453.5</v>
      </c>
      <c r="J448" s="3">
        <f t="shared" si="151"/>
        <v>470.4</v>
      </c>
      <c r="K448" s="2" t="s">
        <v>4</v>
      </c>
    </row>
    <row r="449" spans="1:11" ht="15.75">
      <c r="A449" s="24">
        <v>423</v>
      </c>
      <c r="B449" s="23" t="s">
        <v>5</v>
      </c>
      <c r="C449" s="3">
        <f t="shared" si="150"/>
        <v>1229</v>
      </c>
      <c r="D449" s="3">
        <f>D453</f>
        <v>576.7</v>
      </c>
      <c r="E449" s="3">
        <f aca="true" t="shared" si="152" ref="E449:J449">E453</f>
        <v>652.3</v>
      </c>
      <c r="F449" s="3">
        <f t="shared" si="152"/>
        <v>0</v>
      </c>
      <c r="G449" s="3">
        <f>G453</f>
        <v>0</v>
      </c>
      <c r="H449" s="3">
        <f t="shared" si="152"/>
        <v>0</v>
      </c>
      <c r="I449" s="3">
        <f t="shared" si="152"/>
        <v>0</v>
      </c>
      <c r="J449" s="3">
        <f t="shared" si="152"/>
        <v>0</v>
      </c>
      <c r="K449" s="2" t="s">
        <v>4</v>
      </c>
    </row>
    <row r="450" spans="1:11" ht="15.75">
      <c r="A450" s="24">
        <v>424</v>
      </c>
      <c r="B450" s="23" t="s">
        <v>6</v>
      </c>
      <c r="C450" s="3">
        <f t="shared" si="150"/>
        <v>0</v>
      </c>
      <c r="D450" s="3">
        <f aca="true" t="shared" si="153" ref="D450:J451">D454</f>
        <v>0</v>
      </c>
      <c r="E450" s="3">
        <f t="shared" si="153"/>
        <v>0</v>
      </c>
      <c r="F450" s="3">
        <f t="shared" si="153"/>
        <v>0</v>
      </c>
      <c r="G450" s="3">
        <f t="shared" si="153"/>
        <v>0</v>
      </c>
      <c r="H450" s="3">
        <f t="shared" si="153"/>
        <v>0</v>
      </c>
      <c r="I450" s="3">
        <f t="shared" si="153"/>
        <v>0</v>
      </c>
      <c r="J450" s="3">
        <f t="shared" si="153"/>
        <v>0</v>
      </c>
      <c r="K450" s="2" t="s">
        <v>4</v>
      </c>
    </row>
    <row r="451" spans="1:11" ht="15.75">
      <c r="A451" s="24">
        <v>425</v>
      </c>
      <c r="B451" s="23" t="s">
        <v>215</v>
      </c>
      <c r="C451" s="3">
        <f t="shared" si="150"/>
        <v>2601.3</v>
      </c>
      <c r="D451" s="3">
        <f t="shared" si="153"/>
        <v>0</v>
      </c>
      <c r="E451" s="3">
        <f t="shared" si="153"/>
        <v>0</v>
      </c>
      <c r="F451" s="3">
        <f t="shared" si="153"/>
        <v>637.7</v>
      </c>
      <c r="G451" s="3">
        <f t="shared" si="153"/>
        <v>591</v>
      </c>
      <c r="H451" s="3">
        <f t="shared" si="153"/>
        <v>448.7</v>
      </c>
      <c r="I451" s="3">
        <f t="shared" si="153"/>
        <v>453.5</v>
      </c>
      <c r="J451" s="3">
        <f t="shared" si="153"/>
        <v>470.4</v>
      </c>
      <c r="K451" s="2" t="s">
        <v>4</v>
      </c>
    </row>
    <row r="452" spans="1:11" ht="94.5">
      <c r="A452" s="24">
        <v>426</v>
      </c>
      <c r="B452" s="6" t="s">
        <v>244</v>
      </c>
      <c r="C452" s="3">
        <f t="shared" si="150"/>
        <v>3830.2999999999997</v>
      </c>
      <c r="D452" s="7">
        <f aca="true" t="shared" si="154" ref="D452:J452">SUM(D453:D455)</f>
        <v>576.7</v>
      </c>
      <c r="E452" s="7">
        <f t="shared" si="154"/>
        <v>652.3</v>
      </c>
      <c r="F452" s="7">
        <f t="shared" si="154"/>
        <v>637.7</v>
      </c>
      <c r="G452" s="7">
        <f t="shared" si="154"/>
        <v>591</v>
      </c>
      <c r="H452" s="7">
        <f t="shared" si="154"/>
        <v>448.7</v>
      </c>
      <c r="I452" s="7">
        <f t="shared" si="154"/>
        <v>453.5</v>
      </c>
      <c r="J452" s="7">
        <f t="shared" si="154"/>
        <v>470.4</v>
      </c>
      <c r="K452" s="16">
        <v>67.69</v>
      </c>
    </row>
    <row r="453" spans="1:11" ht="15.75">
      <c r="A453" s="24">
        <v>427</v>
      </c>
      <c r="B453" s="23" t="s">
        <v>5</v>
      </c>
      <c r="C453" s="3">
        <f t="shared" si="150"/>
        <v>1229</v>
      </c>
      <c r="D453" s="3">
        <v>576.7</v>
      </c>
      <c r="E453" s="3">
        <f>652.3-65.2+65.2</f>
        <v>652.3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17"/>
    </row>
    <row r="454" spans="1:11" ht="15.75">
      <c r="A454" s="24">
        <v>428</v>
      </c>
      <c r="B454" s="23" t="s">
        <v>6</v>
      </c>
      <c r="C454" s="3">
        <f t="shared" si="150"/>
        <v>0</v>
      </c>
      <c r="D454" s="3">
        <v>0</v>
      </c>
      <c r="E454" s="3">
        <v>0</v>
      </c>
      <c r="F454" s="3">
        <v>0</v>
      </c>
      <c r="G454" s="3">
        <v>0</v>
      </c>
      <c r="H454" s="3">
        <v>0</v>
      </c>
      <c r="I454" s="3">
        <v>0</v>
      </c>
      <c r="J454" s="3">
        <v>0</v>
      </c>
      <c r="K454" s="17"/>
    </row>
    <row r="455" spans="1:11" ht="15.75">
      <c r="A455" s="24">
        <v>429</v>
      </c>
      <c r="B455" s="23" t="s">
        <v>215</v>
      </c>
      <c r="C455" s="3">
        <f t="shared" si="150"/>
        <v>2601.3</v>
      </c>
      <c r="D455" s="3">
        <v>0</v>
      </c>
      <c r="E455" s="3">
        <v>0</v>
      </c>
      <c r="F455" s="3">
        <v>637.7</v>
      </c>
      <c r="G455" s="3">
        <v>591</v>
      </c>
      <c r="H455" s="3">
        <v>448.7</v>
      </c>
      <c r="I455" s="3">
        <v>453.5</v>
      </c>
      <c r="J455" s="3">
        <v>470.4</v>
      </c>
      <c r="K455" s="17"/>
    </row>
    <row r="456" spans="1:11" ht="15.75">
      <c r="A456" s="24">
        <v>430</v>
      </c>
      <c r="B456" s="33" t="s">
        <v>31</v>
      </c>
      <c r="C456" s="33"/>
      <c r="D456" s="33"/>
      <c r="E456" s="33"/>
      <c r="F456" s="33"/>
      <c r="G456" s="33"/>
      <c r="H456" s="33"/>
      <c r="I456" s="33"/>
      <c r="J456" s="33"/>
      <c r="K456" s="33"/>
    </row>
    <row r="457" spans="1:11" ht="47.25">
      <c r="A457" s="24">
        <v>431</v>
      </c>
      <c r="B457" s="22" t="s">
        <v>39</v>
      </c>
      <c r="C457" s="3">
        <f>SUM(D457:J457)</f>
        <v>469.5</v>
      </c>
      <c r="D457" s="3">
        <f>SUM(D458:D460)</f>
        <v>362.5</v>
      </c>
      <c r="E457" s="3">
        <f aca="true" t="shared" si="155" ref="E457:J457">SUM(E458:E460)</f>
        <v>106.99999999999999</v>
      </c>
      <c r="F457" s="3">
        <f t="shared" si="155"/>
        <v>0</v>
      </c>
      <c r="G457" s="3">
        <f t="shared" si="155"/>
        <v>0</v>
      </c>
      <c r="H457" s="3">
        <f t="shared" si="155"/>
        <v>0</v>
      </c>
      <c r="I457" s="3">
        <f t="shared" si="155"/>
        <v>0</v>
      </c>
      <c r="J457" s="3">
        <f t="shared" si="155"/>
        <v>0</v>
      </c>
      <c r="K457" s="4" t="s">
        <v>4</v>
      </c>
    </row>
    <row r="458" spans="1:11" ht="15.75">
      <c r="A458" s="24">
        <v>432</v>
      </c>
      <c r="B458" s="22" t="s">
        <v>5</v>
      </c>
      <c r="C458" s="3">
        <f>SUM(D458:J458)</f>
        <v>0</v>
      </c>
      <c r="D458" s="3">
        <f>D463+D478</f>
        <v>0</v>
      </c>
      <c r="E458" s="3">
        <f aca="true" t="shared" si="156" ref="E458:J458">E463+E478</f>
        <v>0</v>
      </c>
      <c r="F458" s="3">
        <f t="shared" si="156"/>
        <v>0</v>
      </c>
      <c r="G458" s="3">
        <f t="shared" si="156"/>
        <v>0</v>
      </c>
      <c r="H458" s="3">
        <f t="shared" si="156"/>
        <v>0</v>
      </c>
      <c r="I458" s="3">
        <f t="shared" si="156"/>
        <v>0</v>
      </c>
      <c r="J458" s="3">
        <f t="shared" si="156"/>
        <v>0</v>
      </c>
      <c r="K458" s="4" t="s">
        <v>4</v>
      </c>
    </row>
    <row r="459" spans="1:11" ht="15.75">
      <c r="A459" s="24">
        <v>433</v>
      </c>
      <c r="B459" s="22" t="s">
        <v>6</v>
      </c>
      <c r="C459" s="3">
        <f>SUM(D459:J459)</f>
        <v>469.5</v>
      </c>
      <c r="D459" s="3">
        <f aca="true" t="shared" si="157" ref="D459:J459">D464+D479</f>
        <v>362.5</v>
      </c>
      <c r="E459" s="3">
        <f t="shared" si="157"/>
        <v>106.99999999999999</v>
      </c>
      <c r="F459" s="3">
        <f t="shared" si="157"/>
        <v>0</v>
      </c>
      <c r="G459" s="3">
        <f t="shared" si="157"/>
        <v>0</v>
      </c>
      <c r="H459" s="3">
        <f t="shared" si="157"/>
        <v>0</v>
      </c>
      <c r="I459" s="3">
        <f t="shared" si="157"/>
        <v>0</v>
      </c>
      <c r="J459" s="3">
        <f t="shared" si="157"/>
        <v>0</v>
      </c>
      <c r="K459" s="4" t="s">
        <v>4</v>
      </c>
    </row>
    <row r="460" spans="1:11" ht="15.75">
      <c r="A460" s="24">
        <v>434</v>
      </c>
      <c r="B460" s="22" t="s">
        <v>215</v>
      </c>
      <c r="C460" s="3">
        <f>SUM(D460:J460)</f>
        <v>0</v>
      </c>
      <c r="D460" s="3">
        <f aca="true" t="shared" si="158" ref="D460:J460">D465+D480</f>
        <v>0</v>
      </c>
      <c r="E460" s="3">
        <f t="shared" si="158"/>
        <v>0</v>
      </c>
      <c r="F460" s="3">
        <f t="shared" si="158"/>
        <v>0</v>
      </c>
      <c r="G460" s="3">
        <f t="shared" si="158"/>
        <v>0</v>
      </c>
      <c r="H460" s="3">
        <f t="shared" si="158"/>
        <v>0</v>
      </c>
      <c r="I460" s="3">
        <f t="shared" si="158"/>
        <v>0</v>
      </c>
      <c r="J460" s="3">
        <f t="shared" si="158"/>
        <v>0</v>
      </c>
      <c r="K460" s="4" t="s">
        <v>4</v>
      </c>
    </row>
    <row r="461" spans="1:11" ht="15.75">
      <c r="A461" s="24">
        <v>435</v>
      </c>
      <c r="B461" s="32" t="s">
        <v>9</v>
      </c>
      <c r="C461" s="32"/>
      <c r="D461" s="32"/>
      <c r="E461" s="32"/>
      <c r="F461" s="32"/>
      <c r="G461" s="32"/>
      <c r="H461" s="32"/>
      <c r="I461" s="32"/>
      <c r="J461" s="32"/>
      <c r="K461" s="32"/>
    </row>
    <row r="462" spans="1:11" ht="47.25">
      <c r="A462" s="24">
        <v>436</v>
      </c>
      <c r="B462" s="23" t="s">
        <v>26</v>
      </c>
      <c r="C462" s="3">
        <f>SUM(D462:J462)</f>
        <v>0</v>
      </c>
      <c r="D462" s="3">
        <f>SUM(D463:D465)</f>
        <v>0</v>
      </c>
      <c r="E462" s="3">
        <f aca="true" t="shared" si="159" ref="E462:J462">SUM(E463:E465)</f>
        <v>0</v>
      </c>
      <c r="F462" s="3">
        <f t="shared" si="159"/>
        <v>0</v>
      </c>
      <c r="G462" s="3">
        <f t="shared" si="159"/>
        <v>0</v>
      </c>
      <c r="H462" s="3">
        <f t="shared" si="159"/>
        <v>0</v>
      </c>
      <c r="I462" s="3">
        <f t="shared" si="159"/>
        <v>0</v>
      </c>
      <c r="J462" s="3">
        <f t="shared" si="159"/>
        <v>0</v>
      </c>
      <c r="K462" s="2" t="s">
        <v>4</v>
      </c>
    </row>
    <row r="463" spans="1:11" ht="15.75">
      <c r="A463" s="24">
        <v>437</v>
      </c>
      <c r="B463" s="23" t="s">
        <v>5</v>
      </c>
      <c r="C463" s="3">
        <f>SUM(D463:J463)</f>
        <v>0</v>
      </c>
      <c r="D463" s="3">
        <f>D468+D473</f>
        <v>0</v>
      </c>
      <c r="E463" s="3">
        <f aca="true" t="shared" si="160" ref="E463:J463">E468+E473</f>
        <v>0</v>
      </c>
      <c r="F463" s="3">
        <f t="shared" si="160"/>
        <v>0</v>
      </c>
      <c r="G463" s="3">
        <f t="shared" si="160"/>
        <v>0</v>
      </c>
      <c r="H463" s="3">
        <f t="shared" si="160"/>
        <v>0</v>
      </c>
      <c r="I463" s="3">
        <f t="shared" si="160"/>
        <v>0</v>
      </c>
      <c r="J463" s="3">
        <f t="shared" si="160"/>
        <v>0</v>
      </c>
      <c r="K463" s="2" t="s">
        <v>4</v>
      </c>
    </row>
    <row r="464" spans="1:11" ht="15.75">
      <c r="A464" s="24">
        <v>438</v>
      </c>
      <c r="B464" s="23" t="s">
        <v>6</v>
      </c>
      <c r="C464" s="3">
        <f>SUM(D464:J464)</f>
        <v>0</v>
      </c>
      <c r="D464" s="3">
        <f>D469+D474</f>
        <v>0</v>
      </c>
      <c r="E464" s="3">
        <f aca="true" t="shared" si="161" ref="E464:J464">E469+E474</f>
        <v>0</v>
      </c>
      <c r="F464" s="3">
        <f t="shared" si="161"/>
        <v>0</v>
      </c>
      <c r="G464" s="3">
        <f t="shared" si="161"/>
        <v>0</v>
      </c>
      <c r="H464" s="3">
        <f t="shared" si="161"/>
        <v>0</v>
      </c>
      <c r="I464" s="3">
        <f t="shared" si="161"/>
        <v>0</v>
      </c>
      <c r="J464" s="3">
        <f t="shared" si="161"/>
        <v>0</v>
      </c>
      <c r="K464" s="2" t="s">
        <v>4</v>
      </c>
    </row>
    <row r="465" spans="1:11" ht="15.75">
      <c r="A465" s="24">
        <v>439</v>
      </c>
      <c r="B465" s="23" t="s">
        <v>215</v>
      </c>
      <c r="C465" s="3">
        <f>SUM(D465:J465)</f>
        <v>0</v>
      </c>
      <c r="D465" s="3">
        <f>D470+D475</f>
        <v>0</v>
      </c>
      <c r="E465" s="3">
        <f aca="true" t="shared" si="162" ref="E465:J465">E470+E475</f>
        <v>0</v>
      </c>
      <c r="F465" s="3">
        <f t="shared" si="162"/>
        <v>0</v>
      </c>
      <c r="G465" s="3">
        <f t="shared" si="162"/>
        <v>0</v>
      </c>
      <c r="H465" s="3">
        <f t="shared" si="162"/>
        <v>0</v>
      </c>
      <c r="I465" s="3">
        <f t="shared" si="162"/>
        <v>0</v>
      </c>
      <c r="J465" s="3">
        <f t="shared" si="162"/>
        <v>0</v>
      </c>
      <c r="K465" s="2" t="s">
        <v>4</v>
      </c>
    </row>
    <row r="466" spans="1:11" ht="15.75">
      <c r="A466" s="24">
        <v>440</v>
      </c>
      <c r="B466" s="34" t="s">
        <v>10</v>
      </c>
      <c r="C466" s="34"/>
      <c r="D466" s="34"/>
      <c r="E466" s="34"/>
      <c r="F466" s="34"/>
      <c r="G466" s="34"/>
      <c r="H466" s="34"/>
      <c r="I466" s="34"/>
      <c r="J466" s="34"/>
      <c r="K466" s="34"/>
    </row>
    <row r="467" spans="1:11" ht="63">
      <c r="A467" s="24">
        <v>441</v>
      </c>
      <c r="B467" s="23" t="s">
        <v>27</v>
      </c>
      <c r="C467" s="3">
        <f>SUM(C468:C470)</f>
        <v>0</v>
      </c>
      <c r="D467" s="3">
        <f>SUM(D468:D470)</f>
        <v>0</v>
      </c>
      <c r="E467" s="3">
        <f aca="true" t="shared" si="163" ref="E467:J467">SUM(E468:E470)</f>
        <v>0</v>
      </c>
      <c r="F467" s="3">
        <f t="shared" si="163"/>
        <v>0</v>
      </c>
      <c r="G467" s="3">
        <f t="shared" si="163"/>
        <v>0</v>
      </c>
      <c r="H467" s="3">
        <f t="shared" si="163"/>
        <v>0</v>
      </c>
      <c r="I467" s="3">
        <f t="shared" si="163"/>
        <v>0</v>
      </c>
      <c r="J467" s="3">
        <f t="shared" si="163"/>
        <v>0</v>
      </c>
      <c r="K467" s="2"/>
    </row>
    <row r="468" spans="1:11" ht="15.75">
      <c r="A468" s="24">
        <v>442</v>
      </c>
      <c r="B468" s="23" t="s">
        <v>5</v>
      </c>
      <c r="C468" s="3">
        <f>SUM(D468:J468)</f>
        <v>0</v>
      </c>
      <c r="D468" s="3">
        <v>0</v>
      </c>
      <c r="E468" s="3">
        <v>0</v>
      </c>
      <c r="F468" s="3">
        <v>0</v>
      </c>
      <c r="G468" s="3">
        <v>0</v>
      </c>
      <c r="H468" s="3">
        <v>0</v>
      </c>
      <c r="I468" s="3">
        <v>0</v>
      </c>
      <c r="J468" s="3">
        <v>0</v>
      </c>
      <c r="K468" s="2"/>
    </row>
    <row r="469" spans="1:11" ht="15.75">
      <c r="A469" s="24">
        <v>443</v>
      </c>
      <c r="B469" s="23" t="s">
        <v>6</v>
      </c>
      <c r="C469" s="3">
        <f>SUM(D469:J469)</f>
        <v>0</v>
      </c>
      <c r="D469" s="3">
        <v>0</v>
      </c>
      <c r="E469" s="3">
        <v>0</v>
      </c>
      <c r="F469" s="3">
        <v>0</v>
      </c>
      <c r="G469" s="3">
        <v>0</v>
      </c>
      <c r="H469" s="3">
        <v>0</v>
      </c>
      <c r="I469" s="3">
        <v>0</v>
      </c>
      <c r="J469" s="3">
        <v>0</v>
      </c>
      <c r="K469" s="2"/>
    </row>
    <row r="470" spans="1:11" ht="15.75">
      <c r="A470" s="24">
        <v>444</v>
      </c>
      <c r="B470" s="23" t="s">
        <v>215</v>
      </c>
      <c r="C470" s="3">
        <f>SUM(D470:J470)</f>
        <v>0</v>
      </c>
      <c r="D470" s="3">
        <v>0</v>
      </c>
      <c r="E470" s="3">
        <v>0</v>
      </c>
      <c r="F470" s="3">
        <v>0</v>
      </c>
      <c r="G470" s="3">
        <v>0</v>
      </c>
      <c r="H470" s="3">
        <v>0</v>
      </c>
      <c r="I470" s="3">
        <v>0</v>
      </c>
      <c r="J470" s="3">
        <v>0</v>
      </c>
      <c r="K470" s="2"/>
    </row>
    <row r="471" spans="1:11" ht="15.75">
      <c r="A471" s="24">
        <v>445</v>
      </c>
      <c r="B471" s="34" t="s">
        <v>11</v>
      </c>
      <c r="C471" s="34"/>
      <c r="D471" s="34"/>
      <c r="E471" s="34"/>
      <c r="F471" s="34"/>
      <c r="G471" s="34"/>
      <c r="H471" s="34"/>
      <c r="I471" s="34"/>
      <c r="J471" s="34"/>
      <c r="K471" s="34"/>
    </row>
    <row r="472" spans="1:11" ht="15.75">
      <c r="A472" s="24">
        <v>446</v>
      </c>
      <c r="B472" s="23"/>
      <c r="C472" s="3">
        <f>SUM(C473:C475)</f>
        <v>0</v>
      </c>
      <c r="D472" s="3">
        <f>SUM(D473:D475)</f>
        <v>0</v>
      </c>
      <c r="E472" s="3">
        <f aca="true" t="shared" si="164" ref="E472:J472">SUM(E473:E475)</f>
        <v>0</v>
      </c>
      <c r="F472" s="3">
        <f t="shared" si="164"/>
        <v>0</v>
      </c>
      <c r="G472" s="3">
        <f t="shared" si="164"/>
        <v>0</v>
      </c>
      <c r="H472" s="3">
        <f t="shared" si="164"/>
        <v>0</v>
      </c>
      <c r="I472" s="3">
        <f t="shared" si="164"/>
        <v>0</v>
      </c>
      <c r="J472" s="3">
        <f t="shared" si="164"/>
        <v>0</v>
      </c>
      <c r="K472" s="2"/>
    </row>
    <row r="473" spans="1:11" ht="15.75">
      <c r="A473" s="24">
        <v>447</v>
      </c>
      <c r="B473" s="23" t="s">
        <v>5</v>
      </c>
      <c r="C473" s="3">
        <f>SUM(D473:J473)</f>
        <v>0</v>
      </c>
      <c r="D473" s="3">
        <v>0</v>
      </c>
      <c r="E473" s="3">
        <v>0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2"/>
    </row>
    <row r="474" spans="1:11" ht="15.75">
      <c r="A474" s="24">
        <v>448</v>
      </c>
      <c r="B474" s="23" t="s">
        <v>6</v>
      </c>
      <c r="C474" s="3">
        <f>SUM(D474:J474)</f>
        <v>0</v>
      </c>
      <c r="D474" s="3">
        <v>0</v>
      </c>
      <c r="E474" s="3">
        <v>0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K474" s="2"/>
    </row>
    <row r="475" spans="1:11" ht="15.75">
      <c r="A475" s="24">
        <v>449</v>
      </c>
      <c r="B475" s="23" t="s">
        <v>215</v>
      </c>
      <c r="C475" s="3">
        <f>SUM(D475:J475)</f>
        <v>0</v>
      </c>
      <c r="D475" s="3">
        <v>0</v>
      </c>
      <c r="E475" s="3">
        <v>0</v>
      </c>
      <c r="F475" s="3">
        <v>0</v>
      </c>
      <c r="G475" s="3">
        <v>0</v>
      </c>
      <c r="H475" s="3">
        <v>0</v>
      </c>
      <c r="I475" s="3">
        <v>0</v>
      </c>
      <c r="J475" s="3">
        <v>0</v>
      </c>
      <c r="K475" s="2"/>
    </row>
    <row r="476" spans="1:11" ht="15.75">
      <c r="A476" s="24">
        <v>450</v>
      </c>
      <c r="B476" s="32" t="s">
        <v>12</v>
      </c>
      <c r="C476" s="32"/>
      <c r="D476" s="32"/>
      <c r="E476" s="32"/>
      <c r="F476" s="32"/>
      <c r="G476" s="32"/>
      <c r="H476" s="32"/>
      <c r="I476" s="32"/>
      <c r="J476" s="32"/>
      <c r="K476" s="32"/>
    </row>
    <row r="477" spans="1:11" ht="47.25">
      <c r="A477" s="24">
        <v>451</v>
      </c>
      <c r="B477" s="23" t="s">
        <v>28</v>
      </c>
      <c r="C477" s="3">
        <f aca="true" t="shared" si="165" ref="C477:C508">SUM(D477:J477)</f>
        <v>469.5</v>
      </c>
      <c r="D477" s="3">
        <f>SUM(D478:D480)</f>
        <v>362.5</v>
      </c>
      <c r="E477" s="3">
        <f aca="true" t="shared" si="166" ref="E477:J477">SUM(E478:E480)</f>
        <v>106.99999999999999</v>
      </c>
      <c r="F477" s="3">
        <f t="shared" si="166"/>
        <v>0</v>
      </c>
      <c r="G477" s="3">
        <f t="shared" si="166"/>
        <v>0</v>
      </c>
      <c r="H477" s="3">
        <f t="shared" si="166"/>
        <v>0</v>
      </c>
      <c r="I477" s="3">
        <f t="shared" si="166"/>
        <v>0</v>
      </c>
      <c r="J477" s="3">
        <f t="shared" si="166"/>
        <v>0</v>
      </c>
      <c r="K477" s="2" t="s">
        <v>4</v>
      </c>
    </row>
    <row r="478" spans="1:11" ht="15.75">
      <c r="A478" s="24">
        <v>452</v>
      </c>
      <c r="B478" s="23" t="s">
        <v>5</v>
      </c>
      <c r="C478" s="3">
        <f t="shared" si="165"/>
        <v>0</v>
      </c>
      <c r="D478" s="3">
        <f>D482+D486+D490+D494+D498+D502+D506+D510+D514+D518+D522+D526+D530+D534+D538+D542+D546+D550+D554</f>
        <v>0</v>
      </c>
      <c r="E478" s="3">
        <f aca="true" t="shared" si="167" ref="E478:J478">E482+E486+E490+E494+E498+E502+E506+E510+E514+E518+E522+E526+E530+E534+E538+E542+E546+E550+E554</f>
        <v>0</v>
      </c>
      <c r="F478" s="3">
        <f t="shared" si="167"/>
        <v>0</v>
      </c>
      <c r="G478" s="3">
        <f t="shared" si="167"/>
        <v>0</v>
      </c>
      <c r="H478" s="3">
        <f t="shared" si="167"/>
        <v>0</v>
      </c>
      <c r="I478" s="3">
        <f t="shared" si="167"/>
        <v>0</v>
      </c>
      <c r="J478" s="3">
        <f t="shared" si="167"/>
        <v>0</v>
      </c>
      <c r="K478" s="2" t="s">
        <v>4</v>
      </c>
    </row>
    <row r="479" spans="1:11" ht="15.75">
      <c r="A479" s="24">
        <v>453</v>
      </c>
      <c r="B479" s="23" t="s">
        <v>6</v>
      </c>
      <c r="C479" s="3">
        <f t="shared" si="165"/>
        <v>469.5</v>
      </c>
      <c r="D479" s="3">
        <f>D483+D487+D491+D495+D499+D503+D507+D511+D515+D519+D523+D527+D531+D535+D539+D543+D547+D551+D555</f>
        <v>362.5</v>
      </c>
      <c r="E479" s="3">
        <f aca="true" t="shared" si="168" ref="E479:J479">E483+E487+E491+E495+E499+E503+E507+E511+E515+E519+E523+E527+E531+E535+E539+E543+E547+E551+E555+E559</f>
        <v>106.99999999999999</v>
      </c>
      <c r="F479" s="3">
        <f t="shared" si="168"/>
        <v>0</v>
      </c>
      <c r="G479" s="3">
        <f t="shared" si="168"/>
        <v>0</v>
      </c>
      <c r="H479" s="3">
        <f t="shared" si="168"/>
        <v>0</v>
      </c>
      <c r="I479" s="3">
        <f t="shared" si="168"/>
        <v>0</v>
      </c>
      <c r="J479" s="3">
        <f t="shared" si="168"/>
        <v>0</v>
      </c>
      <c r="K479" s="2" t="s">
        <v>4</v>
      </c>
    </row>
    <row r="480" spans="1:11" ht="15.75">
      <c r="A480" s="24">
        <v>454</v>
      </c>
      <c r="B480" s="23" t="s">
        <v>215</v>
      </c>
      <c r="C480" s="3">
        <f t="shared" si="165"/>
        <v>0</v>
      </c>
      <c r="D480" s="3">
        <f aca="true" t="shared" si="169" ref="D480:J480">D484+D488+D492+D496+D500+D504+D508+D512+D516+D520+D524+D528+D532+D536+D540+D544+D548+D552+D556</f>
        <v>0</v>
      </c>
      <c r="E480" s="3">
        <f t="shared" si="169"/>
        <v>0</v>
      </c>
      <c r="F480" s="3">
        <f t="shared" si="169"/>
        <v>0</v>
      </c>
      <c r="G480" s="3">
        <f t="shared" si="169"/>
        <v>0</v>
      </c>
      <c r="H480" s="3">
        <f t="shared" si="169"/>
        <v>0</v>
      </c>
      <c r="I480" s="3">
        <f t="shared" si="169"/>
        <v>0</v>
      </c>
      <c r="J480" s="3">
        <f t="shared" si="169"/>
        <v>0</v>
      </c>
      <c r="K480" s="2" t="s">
        <v>4</v>
      </c>
    </row>
    <row r="481" spans="1:11" ht="107.25" customHeight="1">
      <c r="A481" s="24">
        <v>455</v>
      </c>
      <c r="B481" s="6" t="s">
        <v>223</v>
      </c>
      <c r="C481" s="3">
        <f t="shared" si="165"/>
        <v>0</v>
      </c>
      <c r="D481" s="7">
        <f aca="true" t="shared" si="170" ref="D481:J481">SUM(D482:D484)</f>
        <v>0</v>
      </c>
      <c r="E481" s="7">
        <f t="shared" si="170"/>
        <v>0</v>
      </c>
      <c r="F481" s="7">
        <f t="shared" si="170"/>
        <v>0</v>
      </c>
      <c r="G481" s="7">
        <f t="shared" si="170"/>
        <v>0</v>
      </c>
      <c r="H481" s="7">
        <f t="shared" si="170"/>
        <v>0</v>
      </c>
      <c r="I481" s="7">
        <f t="shared" si="170"/>
        <v>0</v>
      </c>
      <c r="J481" s="7">
        <f t="shared" si="170"/>
        <v>0</v>
      </c>
      <c r="K481" s="16">
        <v>73</v>
      </c>
    </row>
    <row r="482" spans="1:11" ht="15.75">
      <c r="A482" s="24">
        <v>456</v>
      </c>
      <c r="B482" s="23" t="s">
        <v>5</v>
      </c>
      <c r="C482" s="3">
        <f t="shared" si="165"/>
        <v>0</v>
      </c>
      <c r="D482" s="3">
        <v>0</v>
      </c>
      <c r="E482" s="3">
        <v>0</v>
      </c>
      <c r="F482" s="3">
        <v>0</v>
      </c>
      <c r="G482" s="3">
        <v>0</v>
      </c>
      <c r="H482" s="3">
        <v>0</v>
      </c>
      <c r="I482" s="3">
        <v>0</v>
      </c>
      <c r="J482" s="3">
        <v>0</v>
      </c>
      <c r="K482" s="16"/>
    </row>
    <row r="483" spans="1:11" ht="15.75">
      <c r="A483" s="24">
        <v>457</v>
      </c>
      <c r="B483" s="23" t="s">
        <v>6</v>
      </c>
      <c r="C483" s="3">
        <f t="shared" si="165"/>
        <v>0</v>
      </c>
      <c r="D483" s="3">
        <v>0</v>
      </c>
      <c r="E483" s="3">
        <v>0</v>
      </c>
      <c r="F483" s="3">
        <v>0</v>
      </c>
      <c r="G483" s="3">
        <v>0</v>
      </c>
      <c r="H483" s="3">
        <v>0</v>
      </c>
      <c r="I483" s="3">
        <v>0</v>
      </c>
      <c r="J483" s="3">
        <v>0</v>
      </c>
      <c r="K483" s="16"/>
    </row>
    <row r="484" spans="1:11" ht="15.75">
      <c r="A484" s="24">
        <v>458</v>
      </c>
      <c r="B484" s="23" t="s">
        <v>215</v>
      </c>
      <c r="C484" s="3">
        <f t="shared" si="165"/>
        <v>0</v>
      </c>
      <c r="D484" s="3">
        <v>0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16"/>
    </row>
    <row r="485" spans="1:11" ht="177" customHeight="1">
      <c r="A485" s="24">
        <v>459</v>
      </c>
      <c r="B485" s="6" t="s">
        <v>224</v>
      </c>
      <c r="C485" s="3">
        <f t="shared" si="165"/>
        <v>0</v>
      </c>
      <c r="D485" s="7">
        <f aca="true" t="shared" si="171" ref="D485:J485">SUM(D486:D488)</f>
        <v>0</v>
      </c>
      <c r="E485" s="7">
        <f t="shared" si="171"/>
        <v>0</v>
      </c>
      <c r="F485" s="7">
        <f t="shared" si="171"/>
        <v>0</v>
      </c>
      <c r="G485" s="7">
        <f t="shared" si="171"/>
        <v>0</v>
      </c>
      <c r="H485" s="7">
        <f t="shared" si="171"/>
        <v>0</v>
      </c>
      <c r="I485" s="7">
        <f t="shared" si="171"/>
        <v>0</v>
      </c>
      <c r="J485" s="7">
        <f t="shared" si="171"/>
        <v>0</v>
      </c>
      <c r="K485" s="16">
        <v>73</v>
      </c>
    </row>
    <row r="486" spans="1:11" ht="15.75">
      <c r="A486" s="24">
        <v>460</v>
      </c>
      <c r="B486" s="23" t="s">
        <v>5</v>
      </c>
      <c r="C486" s="3">
        <f t="shared" si="165"/>
        <v>0</v>
      </c>
      <c r="D486" s="3">
        <v>0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16"/>
    </row>
    <row r="487" spans="1:11" ht="15.75">
      <c r="A487" s="24">
        <v>461</v>
      </c>
      <c r="B487" s="23" t="s">
        <v>6</v>
      </c>
      <c r="C487" s="3">
        <f t="shared" si="165"/>
        <v>0</v>
      </c>
      <c r="D487" s="3">
        <v>0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16"/>
    </row>
    <row r="488" spans="1:11" ht="15.75">
      <c r="A488" s="24">
        <v>462</v>
      </c>
      <c r="B488" s="23" t="s">
        <v>215</v>
      </c>
      <c r="C488" s="3">
        <f t="shared" si="165"/>
        <v>0</v>
      </c>
      <c r="D488" s="3">
        <v>0</v>
      </c>
      <c r="E488" s="3">
        <v>0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  <c r="K488" s="16"/>
    </row>
    <row r="489" spans="1:11" ht="157.5" customHeight="1">
      <c r="A489" s="24">
        <v>463</v>
      </c>
      <c r="B489" s="6" t="s">
        <v>68</v>
      </c>
      <c r="C489" s="3">
        <f t="shared" si="165"/>
        <v>0</v>
      </c>
      <c r="D489" s="7">
        <f aca="true" t="shared" si="172" ref="D489:J489">SUM(D490:D492)</f>
        <v>0</v>
      </c>
      <c r="E489" s="7">
        <f t="shared" si="172"/>
        <v>0</v>
      </c>
      <c r="F489" s="7">
        <f t="shared" si="172"/>
        <v>0</v>
      </c>
      <c r="G489" s="7">
        <f t="shared" si="172"/>
        <v>0</v>
      </c>
      <c r="H489" s="7">
        <f t="shared" si="172"/>
        <v>0</v>
      </c>
      <c r="I489" s="7">
        <f t="shared" si="172"/>
        <v>0</v>
      </c>
      <c r="J489" s="7">
        <f t="shared" si="172"/>
        <v>0</v>
      </c>
      <c r="K489" s="16">
        <v>73</v>
      </c>
    </row>
    <row r="490" spans="1:11" ht="15.75">
      <c r="A490" s="24">
        <v>464</v>
      </c>
      <c r="B490" s="23" t="s">
        <v>5</v>
      </c>
      <c r="C490" s="3">
        <f t="shared" si="165"/>
        <v>0</v>
      </c>
      <c r="D490" s="3">
        <v>0</v>
      </c>
      <c r="E490" s="3">
        <v>0</v>
      </c>
      <c r="F490" s="3">
        <v>0</v>
      </c>
      <c r="G490" s="3">
        <v>0</v>
      </c>
      <c r="H490" s="3">
        <v>0</v>
      </c>
      <c r="I490" s="3">
        <v>0</v>
      </c>
      <c r="J490" s="3">
        <v>0</v>
      </c>
      <c r="K490" s="17"/>
    </row>
    <row r="491" spans="1:11" ht="15.75">
      <c r="A491" s="24">
        <v>465</v>
      </c>
      <c r="B491" s="23" t="s">
        <v>6</v>
      </c>
      <c r="C491" s="3">
        <f t="shared" si="165"/>
        <v>0</v>
      </c>
      <c r="D491" s="3">
        <v>0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17"/>
    </row>
    <row r="492" spans="1:11" ht="15.75">
      <c r="A492" s="24">
        <v>466</v>
      </c>
      <c r="B492" s="23" t="s">
        <v>215</v>
      </c>
      <c r="C492" s="3">
        <f t="shared" si="165"/>
        <v>0</v>
      </c>
      <c r="D492" s="3">
        <v>0</v>
      </c>
      <c r="E492" s="3">
        <v>0</v>
      </c>
      <c r="F492" s="3">
        <v>0</v>
      </c>
      <c r="G492" s="3">
        <v>0</v>
      </c>
      <c r="H492" s="3">
        <v>0</v>
      </c>
      <c r="I492" s="3">
        <v>0</v>
      </c>
      <c r="J492" s="3">
        <v>0</v>
      </c>
      <c r="K492" s="17"/>
    </row>
    <row r="493" spans="1:11" ht="113.25" customHeight="1">
      <c r="A493" s="24">
        <v>467</v>
      </c>
      <c r="B493" s="6" t="s">
        <v>69</v>
      </c>
      <c r="C493" s="3">
        <f t="shared" si="165"/>
        <v>0</v>
      </c>
      <c r="D493" s="7">
        <f aca="true" t="shared" si="173" ref="D493:J493">SUM(D494:D496)</f>
        <v>0</v>
      </c>
      <c r="E493" s="7">
        <f t="shared" si="173"/>
        <v>0</v>
      </c>
      <c r="F493" s="7">
        <f t="shared" si="173"/>
        <v>0</v>
      </c>
      <c r="G493" s="7">
        <f t="shared" si="173"/>
        <v>0</v>
      </c>
      <c r="H493" s="7">
        <f t="shared" si="173"/>
        <v>0</v>
      </c>
      <c r="I493" s="7">
        <f t="shared" si="173"/>
        <v>0</v>
      </c>
      <c r="J493" s="7">
        <f t="shared" si="173"/>
        <v>0</v>
      </c>
      <c r="K493" s="16">
        <v>73</v>
      </c>
    </row>
    <row r="494" spans="1:11" ht="15.75">
      <c r="A494" s="24">
        <v>468</v>
      </c>
      <c r="B494" s="23" t="s">
        <v>5</v>
      </c>
      <c r="C494" s="3">
        <f t="shared" si="165"/>
        <v>0</v>
      </c>
      <c r="D494" s="3">
        <v>0</v>
      </c>
      <c r="E494" s="3">
        <v>0</v>
      </c>
      <c r="F494" s="3">
        <v>0</v>
      </c>
      <c r="G494" s="3">
        <v>0</v>
      </c>
      <c r="H494" s="3">
        <v>0</v>
      </c>
      <c r="I494" s="3">
        <v>0</v>
      </c>
      <c r="J494" s="3">
        <v>0</v>
      </c>
      <c r="K494" s="16"/>
    </row>
    <row r="495" spans="1:11" ht="15.75">
      <c r="A495" s="24">
        <v>469</v>
      </c>
      <c r="B495" s="23" t="s">
        <v>6</v>
      </c>
      <c r="C495" s="3">
        <f t="shared" si="165"/>
        <v>0</v>
      </c>
      <c r="D495" s="3">
        <v>0</v>
      </c>
      <c r="E495" s="3">
        <v>0</v>
      </c>
      <c r="F495" s="3">
        <v>0</v>
      </c>
      <c r="G495" s="3">
        <v>0</v>
      </c>
      <c r="H495" s="3">
        <v>0</v>
      </c>
      <c r="I495" s="3">
        <v>0</v>
      </c>
      <c r="J495" s="3">
        <v>0</v>
      </c>
      <c r="K495" s="16"/>
    </row>
    <row r="496" spans="1:11" ht="15.75">
      <c r="A496" s="24">
        <v>470</v>
      </c>
      <c r="B496" s="23" t="s">
        <v>215</v>
      </c>
      <c r="C496" s="3">
        <f t="shared" si="165"/>
        <v>0</v>
      </c>
      <c r="D496" s="3">
        <v>0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16"/>
    </row>
    <row r="497" spans="1:11" ht="108.75" customHeight="1">
      <c r="A497" s="24">
        <v>471</v>
      </c>
      <c r="B497" s="6" t="s">
        <v>225</v>
      </c>
      <c r="C497" s="3">
        <f t="shared" si="165"/>
        <v>0</v>
      </c>
      <c r="D497" s="7">
        <f aca="true" t="shared" si="174" ref="D497:J497">SUM(D498:D500)</f>
        <v>0</v>
      </c>
      <c r="E497" s="7">
        <f t="shared" si="174"/>
        <v>0</v>
      </c>
      <c r="F497" s="7">
        <f t="shared" si="174"/>
        <v>0</v>
      </c>
      <c r="G497" s="7">
        <f t="shared" si="174"/>
        <v>0</v>
      </c>
      <c r="H497" s="7">
        <f t="shared" si="174"/>
        <v>0</v>
      </c>
      <c r="I497" s="7">
        <f t="shared" si="174"/>
        <v>0</v>
      </c>
      <c r="J497" s="7">
        <f t="shared" si="174"/>
        <v>0</v>
      </c>
      <c r="K497" s="16">
        <v>75</v>
      </c>
    </row>
    <row r="498" spans="1:11" ht="15.75">
      <c r="A498" s="24">
        <v>472</v>
      </c>
      <c r="B498" s="23" t="s">
        <v>5</v>
      </c>
      <c r="C498" s="3">
        <f t="shared" si="165"/>
        <v>0</v>
      </c>
      <c r="D498" s="3">
        <v>0</v>
      </c>
      <c r="E498" s="3">
        <v>0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16"/>
    </row>
    <row r="499" spans="1:11" ht="15.75">
      <c r="A499" s="24">
        <v>473</v>
      </c>
      <c r="B499" s="23" t="s">
        <v>6</v>
      </c>
      <c r="C499" s="3">
        <f t="shared" si="165"/>
        <v>0</v>
      </c>
      <c r="D499" s="3">
        <v>0</v>
      </c>
      <c r="E499" s="3">
        <v>0</v>
      </c>
      <c r="F499" s="3">
        <v>0</v>
      </c>
      <c r="G499" s="3">
        <v>0</v>
      </c>
      <c r="H499" s="3">
        <v>0</v>
      </c>
      <c r="I499" s="3">
        <v>0</v>
      </c>
      <c r="J499" s="3">
        <v>0</v>
      </c>
      <c r="K499" s="16"/>
    </row>
    <row r="500" spans="1:11" ht="15.75">
      <c r="A500" s="24">
        <v>474</v>
      </c>
      <c r="B500" s="23" t="s">
        <v>215</v>
      </c>
      <c r="C500" s="3">
        <f t="shared" si="165"/>
        <v>0</v>
      </c>
      <c r="D500" s="3">
        <v>0</v>
      </c>
      <c r="E500" s="3">
        <v>0</v>
      </c>
      <c r="F500" s="3">
        <v>0</v>
      </c>
      <c r="G500" s="3">
        <v>0</v>
      </c>
      <c r="H500" s="3">
        <v>0</v>
      </c>
      <c r="I500" s="3">
        <v>0</v>
      </c>
      <c r="J500" s="3">
        <v>0</v>
      </c>
      <c r="K500" s="16"/>
    </row>
    <row r="501" spans="1:11" ht="182.25" customHeight="1">
      <c r="A501" s="24">
        <v>475</v>
      </c>
      <c r="B501" s="6" t="s">
        <v>226</v>
      </c>
      <c r="C501" s="3">
        <f t="shared" si="165"/>
        <v>0</v>
      </c>
      <c r="D501" s="7">
        <f aca="true" t="shared" si="175" ref="D501:J501">SUM(D502:D504)</f>
        <v>0</v>
      </c>
      <c r="E501" s="7">
        <f t="shared" si="175"/>
        <v>0</v>
      </c>
      <c r="F501" s="7">
        <f t="shared" si="175"/>
        <v>0</v>
      </c>
      <c r="G501" s="7">
        <f t="shared" si="175"/>
        <v>0</v>
      </c>
      <c r="H501" s="7">
        <f t="shared" si="175"/>
        <v>0</v>
      </c>
      <c r="I501" s="7">
        <f t="shared" si="175"/>
        <v>0</v>
      </c>
      <c r="J501" s="7">
        <f t="shared" si="175"/>
        <v>0</v>
      </c>
      <c r="K501" s="16">
        <v>75</v>
      </c>
    </row>
    <row r="502" spans="1:11" ht="15.75">
      <c r="A502" s="24">
        <v>476</v>
      </c>
      <c r="B502" s="23" t="s">
        <v>5</v>
      </c>
      <c r="C502" s="3">
        <f t="shared" si="165"/>
        <v>0</v>
      </c>
      <c r="D502" s="3">
        <v>0</v>
      </c>
      <c r="E502" s="3">
        <v>0</v>
      </c>
      <c r="F502" s="3">
        <v>0</v>
      </c>
      <c r="G502" s="3">
        <v>0</v>
      </c>
      <c r="H502" s="3">
        <v>0</v>
      </c>
      <c r="I502" s="3">
        <v>0</v>
      </c>
      <c r="J502" s="3">
        <v>0</v>
      </c>
      <c r="K502" s="17"/>
    </row>
    <row r="503" spans="1:11" ht="15.75">
      <c r="A503" s="24">
        <v>477</v>
      </c>
      <c r="B503" s="23" t="s">
        <v>6</v>
      </c>
      <c r="C503" s="3">
        <f t="shared" si="165"/>
        <v>0</v>
      </c>
      <c r="D503" s="3">
        <v>0</v>
      </c>
      <c r="E503" s="3">
        <v>0</v>
      </c>
      <c r="F503" s="3">
        <v>0</v>
      </c>
      <c r="G503" s="3">
        <v>0</v>
      </c>
      <c r="H503" s="3">
        <v>0</v>
      </c>
      <c r="I503" s="3">
        <v>0</v>
      </c>
      <c r="J503" s="3">
        <v>0</v>
      </c>
      <c r="K503" s="17"/>
    </row>
    <row r="504" spans="1:11" ht="15.75">
      <c r="A504" s="24">
        <v>478</v>
      </c>
      <c r="B504" s="23" t="s">
        <v>215</v>
      </c>
      <c r="C504" s="3">
        <f t="shared" si="165"/>
        <v>0</v>
      </c>
      <c r="D504" s="3">
        <v>0</v>
      </c>
      <c r="E504" s="3">
        <v>0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17"/>
    </row>
    <row r="505" spans="1:11" ht="128.25" customHeight="1">
      <c r="A505" s="24">
        <v>479</v>
      </c>
      <c r="B505" s="6" t="s">
        <v>70</v>
      </c>
      <c r="C505" s="3">
        <f t="shared" si="165"/>
        <v>0</v>
      </c>
      <c r="D505" s="7">
        <f aca="true" t="shared" si="176" ref="D505:J505">SUM(D506:D508)</f>
        <v>0</v>
      </c>
      <c r="E505" s="7">
        <f t="shared" si="176"/>
        <v>0</v>
      </c>
      <c r="F505" s="7">
        <f t="shared" si="176"/>
        <v>0</v>
      </c>
      <c r="G505" s="7">
        <f t="shared" si="176"/>
        <v>0</v>
      </c>
      <c r="H505" s="7">
        <f t="shared" si="176"/>
        <v>0</v>
      </c>
      <c r="I505" s="7">
        <f t="shared" si="176"/>
        <v>0</v>
      </c>
      <c r="J505" s="7">
        <f t="shared" si="176"/>
        <v>0</v>
      </c>
      <c r="K505" s="16">
        <v>75</v>
      </c>
    </row>
    <row r="506" spans="1:11" ht="15.75">
      <c r="A506" s="24">
        <v>480</v>
      </c>
      <c r="B506" s="23" t="s">
        <v>5</v>
      </c>
      <c r="C506" s="3">
        <f t="shared" si="165"/>
        <v>0</v>
      </c>
      <c r="D506" s="3">
        <v>0</v>
      </c>
      <c r="E506" s="3">
        <v>0</v>
      </c>
      <c r="F506" s="3">
        <v>0</v>
      </c>
      <c r="G506" s="3">
        <v>0</v>
      </c>
      <c r="H506" s="3">
        <v>0</v>
      </c>
      <c r="I506" s="3">
        <v>0</v>
      </c>
      <c r="J506" s="3">
        <v>0</v>
      </c>
      <c r="K506" s="16"/>
    </row>
    <row r="507" spans="1:11" ht="15.75">
      <c r="A507" s="24">
        <v>481</v>
      </c>
      <c r="B507" s="23" t="s">
        <v>6</v>
      </c>
      <c r="C507" s="3">
        <f t="shared" si="165"/>
        <v>0</v>
      </c>
      <c r="D507" s="3">
        <v>0</v>
      </c>
      <c r="E507" s="3">
        <v>0</v>
      </c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16"/>
    </row>
    <row r="508" spans="1:11" ht="15.75">
      <c r="A508" s="24">
        <v>482</v>
      </c>
      <c r="B508" s="23" t="s">
        <v>215</v>
      </c>
      <c r="C508" s="3">
        <f t="shared" si="165"/>
        <v>0</v>
      </c>
      <c r="D508" s="3">
        <v>0</v>
      </c>
      <c r="E508" s="3">
        <v>0</v>
      </c>
      <c r="F508" s="3">
        <v>0</v>
      </c>
      <c r="G508" s="3">
        <v>0</v>
      </c>
      <c r="H508" s="3">
        <v>0</v>
      </c>
      <c r="I508" s="3">
        <v>0</v>
      </c>
      <c r="J508" s="3">
        <v>0</v>
      </c>
      <c r="K508" s="16"/>
    </row>
    <row r="509" spans="1:11" ht="113.25" customHeight="1">
      <c r="A509" s="24">
        <v>483</v>
      </c>
      <c r="B509" s="6" t="s">
        <v>71</v>
      </c>
      <c r="C509" s="3">
        <f aca="true" t="shared" si="177" ref="C509:C540">SUM(D509:J509)</f>
        <v>0</v>
      </c>
      <c r="D509" s="7">
        <f aca="true" t="shared" si="178" ref="D509:J509">SUM(D510:D512)</f>
        <v>0</v>
      </c>
      <c r="E509" s="7">
        <f t="shared" si="178"/>
        <v>0</v>
      </c>
      <c r="F509" s="7">
        <f t="shared" si="178"/>
        <v>0</v>
      </c>
      <c r="G509" s="7">
        <f t="shared" si="178"/>
        <v>0</v>
      </c>
      <c r="H509" s="7">
        <f t="shared" si="178"/>
        <v>0</v>
      </c>
      <c r="I509" s="7">
        <f t="shared" si="178"/>
        <v>0</v>
      </c>
      <c r="J509" s="7">
        <f t="shared" si="178"/>
        <v>0</v>
      </c>
      <c r="K509" s="16">
        <v>75</v>
      </c>
    </row>
    <row r="510" spans="1:11" ht="15.75">
      <c r="A510" s="24">
        <v>484</v>
      </c>
      <c r="B510" s="23" t="s">
        <v>5</v>
      </c>
      <c r="C510" s="3">
        <f t="shared" si="177"/>
        <v>0</v>
      </c>
      <c r="D510" s="3">
        <v>0</v>
      </c>
      <c r="E510" s="3">
        <v>0</v>
      </c>
      <c r="F510" s="3">
        <v>0</v>
      </c>
      <c r="G510" s="3">
        <v>0</v>
      </c>
      <c r="H510" s="3">
        <v>0</v>
      </c>
      <c r="I510" s="3">
        <v>0</v>
      </c>
      <c r="J510" s="3">
        <v>0</v>
      </c>
      <c r="K510" s="16"/>
    </row>
    <row r="511" spans="1:11" ht="15.75">
      <c r="A511" s="24">
        <v>485</v>
      </c>
      <c r="B511" s="23" t="s">
        <v>6</v>
      </c>
      <c r="C511" s="3">
        <f t="shared" si="177"/>
        <v>0</v>
      </c>
      <c r="D511" s="3">
        <v>0</v>
      </c>
      <c r="E511" s="3">
        <v>0</v>
      </c>
      <c r="F511" s="3">
        <v>0</v>
      </c>
      <c r="G511" s="3">
        <v>0</v>
      </c>
      <c r="H511" s="3">
        <v>0</v>
      </c>
      <c r="I511" s="3">
        <v>0</v>
      </c>
      <c r="J511" s="3">
        <v>0</v>
      </c>
      <c r="K511" s="16"/>
    </row>
    <row r="512" spans="1:11" ht="15.75">
      <c r="A512" s="24">
        <v>486</v>
      </c>
      <c r="B512" s="23" t="s">
        <v>215</v>
      </c>
      <c r="C512" s="3">
        <f t="shared" si="177"/>
        <v>0</v>
      </c>
      <c r="D512" s="3">
        <v>0</v>
      </c>
      <c r="E512" s="3">
        <v>0</v>
      </c>
      <c r="F512" s="3">
        <v>0</v>
      </c>
      <c r="G512" s="3">
        <v>0</v>
      </c>
      <c r="H512" s="3">
        <v>0</v>
      </c>
      <c r="I512" s="3">
        <v>0</v>
      </c>
      <c r="J512" s="3">
        <v>0</v>
      </c>
      <c r="K512" s="16"/>
    </row>
    <row r="513" spans="1:11" ht="127.5" customHeight="1">
      <c r="A513" s="24">
        <v>487</v>
      </c>
      <c r="B513" s="6" t="s">
        <v>72</v>
      </c>
      <c r="C513" s="3">
        <f t="shared" si="177"/>
        <v>0</v>
      </c>
      <c r="D513" s="7">
        <f aca="true" t="shared" si="179" ref="D513:J513">SUM(D514:D516)</f>
        <v>0</v>
      </c>
      <c r="E513" s="7">
        <f t="shared" si="179"/>
        <v>0</v>
      </c>
      <c r="F513" s="7">
        <f t="shared" si="179"/>
        <v>0</v>
      </c>
      <c r="G513" s="7">
        <f t="shared" si="179"/>
        <v>0</v>
      </c>
      <c r="H513" s="7">
        <f t="shared" si="179"/>
        <v>0</v>
      </c>
      <c r="I513" s="7">
        <f t="shared" si="179"/>
        <v>0</v>
      </c>
      <c r="J513" s="7">
        <f t="shared" si="179"/>
        <v>0</v>
      </c>
      <c r="K513" s="16">
        <v>78</v>
      </c>
    </row>
    <row r="514" spans="1:11" ht="15.75">
      <c r="A514" s="24">
        <v>488</v>
      </c>
      <c r="B514" s="23" t="s">
        <v>5</v>
      </c>
      <c r="C514" s="3">
        <f t="shared" si="177"/>
        <v>0</v>
      </c>
      <c r="D514" s="3">
        <v>0</v>
      </c>
      <c r="E514" s="3">
        <v>0</v>
      </c>
      <c r="F514" s="3">
        <v>0</v>
      </c>
      <c r="G514" s="3">
        <v>0</v>
      </c>
      <c r="H514" s="3">
        <v>0</v>
      </c>
      <c r="I514" s="3">
        <v>0</v>
      </c>
      <c r="J514" s="3">
        <v>0</v>
      </c>
      <c r="K514" s="16"/>
    </row>
    <row r="515" spans="1:11" ht="15.75">
      <c r="A515" s="24">
        <v>489</v>
      </c>
      <c r="B515" s="23" t="s">
        <v>6</v>
      </c>
      <c r="C515" s="3">
        <f t="shared" si="177"/>
        <v>0</v>
      </c>
      <c r="D515" s="3">
        <v>0</v>
      </c>
      <c r="E515" s="3">
        <v>0</v>
      </c>
      <c r="F515" s="3">
        <v>0</v>
      </c>
      <c r="G515" s="3">
        <v>0</v>
      </c>
      <c r="H515" s="3">
        <v>0</v>
      </c>
      <c r="I515" s="3">
        <v>0</v>
      </c>
      <c r="J515" s="3">
        <v>0</v>
      </c>
      <c r="K515" s="16"/>
    </row>
    <row r="516" spans="1:11" ht="15.75">
      <c r="A516" s="24">
        <v>490</v>
      </c>
      <c r="B516" s="23" t="s">
        <v>215</v>
      </c>
      <c r="C516" s="3">
        <f t="shared" si="177"/>
        <v>0</v>
      </c>
      <c r="D516" s="3">
        <v>0</v>
      </c>
      <c r="E516" s="3">
        <v>0</v>
      </c>
      <c r="F516" s="3">
        <v>0</v>
      </c>
      <c r="G516" s="3">
        <v>0</v>
      </c>
      <c r="H516" s="3">
        <v>0</v>
      </c>
      <c r="I516" s="3">
        <v>0</v>
      </c>
      <c r="J516" s="3">
        <v>0</v>
      </c>
      <c r="K516" s="16"/>
    </row>
    <row r="517" spans="1:11" ht="409.5">
      <c r="A517" s="24">
        <v>491</v>
      </c>
      <c r="B517" s="6" t="s">
        <v>206</v>
      </c>
      <c r="C517" s="3">
        <f t="shared" si="177"/>
        <v>465.7</v>
      </c>
      <c r="D517" s="7">
        <f aca="true" t="shared" si="180" ref="D517:J517">SUM(D518:D520)</f>
        <v>362.5</v>
      </c>
      <c r="E517" s="7">
        <f t="shared" si="180"/>
        <v>103.19999999999999</v>
      </c>
      <c r="F517" s="7">
        <f t="shared" si="180"/>
        <v>0</v>
      </c>
      <c r="G517" s="7">
        <f t="shared" si="180"/>
        <v>0</v>
      </c>
      <c r="H517" s="7">
        <f t="shared" si="180"/>
        <v>0</v>
      </c>
      <c r="I517" s="7">
        <f t="shared" si="180"/>
        <v>0</v>
      </c>
      <c r="J517" s="7">
        <f t="shared" si="180"/>
        <v>0</v>
      </c>
      <c r="K517" s="16">
        <v>80</v>
      </c>
    </row>
    <row r="518" spans="1:11" ht="15.75">
      <c r="A518" s="24">
        <v>492</v>
      </c>
      <c r="B518" s="23" t="s">
        <v>5</v>
      </c>
      <c r="C518" s="3">
        <f t="shared" si="177"/>
        <v>0</v>
      </c>
      <c r="D518" s="3">
        <v>0</v>
      </c>
      <c r="E518" s="3">
        <v>0</v>
      </c>
      <c r="F518" s="3">
        <v>0</v>
      </c>
      <c r="G518" s="3">
        <v>0</v>
      </c>
      <c r="H518" s="3">
        <v>0</v>
      </c>
      <c r="I518" s="3">
        <v>0</v>
      </c>
      <c r="J518" s="3">
        <v>0</v>
      </c>
      <c r="K518" s="17"/>
    </row>
    <row r="519" spans="1:11" ht="15.75">
      <c r="A519" s="24">
        <v>493</v>
      </c>
      <c r="B519" s="23" t="s">
        <v>6</v>
      </c>
      <c r="C519" s="3">
        <f t="shared" si="177"/>
        <v>465.7</v>
      </c>
      <c r="D519" s="3">
        <f>342.5+20</f>
        <v>362.5</v>
      </c>
      <c r="E519" s="3">
        <f>226-53.8-30-39</f>
        <v>103.19999999999999</v>
      </c>
      <c r="F519" s="3">
        <f>124-6-118</f>
        <v>0</v>
      </c>
      <c r="G519" s="3">
        <v>0</v>
      </c>
      <c r="H519" s="3">
        <v>0</v>
      </c>
      <c r="I519" s="3">
        <v>0</v>
      </c>
      <c r="J519" s="3">
        <v>0</v>
      </c>
      <c r="K519" s="17"/>
    </row>
    <row r="520" spans="1:11" ht="15.75">
      <c r="A520" s="24">
        <v>494</v>
      </c>
      <c r="B520" s="23" t="s">
        <v>215</v>
      </c>
      <c r="C520" s="3">
        <f t="shared" si="177"/>
        <v>0</v>
      </c>
      <c r="D520" s="3">
        <v>0</v>
      </c>
      <c r="E520" s="3">
        <v>0</v>
      </c>
      <c r="F520" s="3">
        <v>0</v>
      </c>
      <c r="G520" s="3">
        <v>0</v>
      </c>
      <c r="H520" s="3">
        <v>0</v>
      </c>
      <c r="I520" s="3">
        <v>0</v>
      </c>
      <c r="J520" s="3">
        <v>0</v>
      </c>
      <c r="K520" s="17"/>
    </row>
    <row r="521" spans="1:11" ht="78.75" customHeight="1">
      <c r="A521" s="24">
        <v>495</v>
      </c>
      <c r="B521" s="6" t="s">
        <v>73</v>
      </c>
      <c r="C521" s="3">
        <f t="shared" si="177"/>
        <v>0</v>
      </c>
      <c r="D521" s="7">
        <f aca="true" t="shared" si="181" ref="D521:J521">SUM(D522:D524)</f>
        <v>0</v>
      </c>
      <c r="E521" s="7">
        <f t="shared" si="181"/>
        <v>0</v>
      </c>
      <c r="F521" s="7">
        <f t="shared" si="181"/>
        <v>0</v>
      </c>
      <c r="G521" s="7">
        <f t="shared" si="181"/>
        <v>0</v>
      </c>
      <c r="H521" s="7">
        <f t="shared" si="181"/>
        <v>0</v>
      </c>
      <c r="I521" s="7">
        <f t="shared" si="181"/>
        <v>0</v>
      </c>
      <c r="J521" s="7">
        <f t="shared" si="181"/>
        <v>0</v>
      </c>
      <c r="K521" s="16">
        <v>80</v>
      </c>
    </row>
    <row r="522" spans="1:11" ht="15.75">
      <c r="A522" s="24">
        <v>496</v>
      </c>
      <c r="B522" s="23" t="s">
        <v>5</v>
      </c>
      <c r="C522" s="3">
        <f t="shared" si="177"/>
        <v>0</v>
      </c>
      <c r="D522" s="3">
        <v>0</v>
      </c>
      <c r="E522" s="3">
        <v>0</v>
      </c>
      <c r="F522" s="3">
        <v>0</v>
      </c>
      <c r="G522" s="3">
        <v>0</v>
      </c>
      <c r="H522" s="3">
        <v>0</v>
      </c>
      <c r="I522" s="3">
        <v>0</v>
      </c>
      <c r="J522" s="3">
        <v>0</v>
      </c>
      <c r="K522" s="16"/>
    </row>
    <row r="523" spans="1:11" ht="15.75">
      <c r="A523" s="24">
        <v>497</v>
      </c>
      <c r="B523" s="23" t="s">
        <v>6</v>
      </c>
      <c r="C523" s="3">
        <f t="shared" si="177"/>
        <v>0</v>
      </c>
      <c r="D523" s="3">
        <v>0</v>
      </c>
      <c r="E523" s="3">
        <v>0</v>
      </c>
      <c r="F523" s="3">
        <v>0</v>
      </c>
      <c r="G523" s="3">
        <v>0</v>
      </c>
      <c r="H523" s="3">
        <v>0</v>
      </c>
      <c r="I523" s="3">
        <v>0</v>
      </c>
      <c r="J523" s="3">
        <v>0</v>
      </c>
      <c r="K523" s="16"/>
    </row>
    <row r="524" spans="1:11" ht="15.75">
      <c r="A524" s="24">
        <v>498</v>
      </c>
      <c r="B524" s="23" t="s">
        <v>215</v>
      </c>
      <c r="C524" s="3">
        <f t="shared" si="177"/>
        <v>0</v>
      </c>
      <c r="D524" s="3">
        <v>0</v>
      </c>
      <c r="E524" s="3">
        <v>0</v>
      </c>
      <c r="F524" s="3">
        <v>0</v>
      </c>
      <c r="G524" s="3">
        <v>0</v>
      </c>
      <c r="H524" s="3">
        <v>0</v>
      </c>
      <c r="I524" s="3">
        <v>0</v>
      </c>
      <c r="J524" s="3">
        <v>0</v>
      </c>
      <c r="K524" s="16"/>
    </row>
    <row r="525" spans="1:11" ht="130.5" customHeight="1">
      <c r="A525" s="24">
        <v>499</v>
      </c>
      <c r="B525" s="6" t="s">
        <v>74</v>
      </c>
      <c r="C525" s="3">
        <f t="shared" si="177"/>
        <v>0</v>
      </c>
      <c r="D525" s="7">
        <f aca="true" t="shared" si="182" ref="D525:J525">SUM(D526:D528)</f>
        <v>0</v>
      </c>
      <c r="E525" s="7">
        <f t="shared" si="182"/>
        <v>0</v>
      </c>
      <c r="F525" s="7">
        <f t="shared" si="182"/>
        <v>0</v>
      </c>
      <c r="G525" s="7">
        <f t="shared" si="182"/>
        <v>0</v>
      </c>
      <c r="H525" s="7">
        <f t="shared" si="182"/>
        <v>0</v>
      </c>
      <c r="I525" s="7">
        <f t="shared" si="182"/>
        <v>0</v>
      </c>
      <c r="J525" s="7">
        <f t="shared" si="182"/>
        <v>0</v>
      </c>
      <c r="K525" s="16">
        <v>80</v>
      </c>
    </row>
    <row r="526" spans="1:11" ht="15.75">
      <c r="A526" s="24">
        <v>500</v>
      </c>
      <c r="B526" s="23" t="s">
        <v>5</v>
      </c>
      <c r="C526" s="3">
        <f t="shared" si="177"/>
        <v>0</v>
      </c>
      <c r="D526" s="3">
        <v>0</v>
      </c>
      <c r="E526" s="3">
        <v>0</v>
      </c>
      <c r="F526" s="3">
        <v>0</v>
      </c>
      <c r="G526" s="3">
        <v>0</v>
      </c>
      <c r="H526" s="3">
        <v>0</v>
      </c>
      <c r="I526" s="3">
        <v>0</v>
      </c>
      <c r="J526" s="3">
        <v>0</v>
      </c>
      <c r="K526" s="16"/>
    </row>
    <row r="527" spans="1:11" ht="15.75">
      <c r="A527" s="24">
        <v>501</v>
      </c>
      <c r="B527" s="23" t="s">
        <v>6</v>
      </c>
      <c r="C527" s="3">
        <f t="shared" si="177"/>
        <v>0</v>
      </c>
      <c r="D527" s="3">
        <v>0</v>
      </c>
      <c r="E527" s="3">
        <v>0</v>
      </c>
      <c r="F527" s="3">
        <v>0</v>
      </c>
      <c r="G527" s="3">
        <v>0</v>
      </c>
      <c r="H527" s="3">
        <v>0</v>
      </c>
      <c r="I527" s="3">
        <v>0</v>
      </c>
      <c r="J527" s="3">
        <v>0</v>
      </c>
      <c r="K527" s="16"/>
    </row>
    <row r="528" spans="1:11" ht="15.75">
      <c r="A528" s="24">
        <v>502</v>
      </c>
      <c r="B528" s="23" t="s">
        <v>215</v>
      </c>
      <c r="C528" s="3">
        <f t="shared" si="177"/>
        <v>0</v>
      </c>
      <c r="D528" s="3">
        <v>0</v>
      </c>
      <c r="E528" s="3">
        <v>0</v>
      </c>
      <c r="F528" s="3">
        <v>0</v>
      </c>
      <c r="G528" s="3">
        <v>0</v>
      </c>
      <c r="H528" s="3">
        <v>0</v>
      </c>
      <c r="I528" s="3">
        <v>0</v>
      </c>
      <c r="J528" s="3">
        <v>0</v>
      </c>
      <c r="K528" s="16"/>
    </row>
    <row r="529" spans="1:11" ht="130.5" customHeight="1">
      <c r="A529" s="24">
        <v>503</v>
      </c>
      <c r="B529" s="6" t="s">
        <v>75</v>
      </c>
      <c r="C529" s="3">
        <f t="shared" si="177"/>
        <v>0</v>
      </c>
      <c r="D529" s="7">
        <f aca="true" t="shared" si="183" ref="D529:J529">SUM(D530:D532)</f>
        <v>0</v>
      </c>
      <c r="E529" s="7">
        <f t="shared" si="183"/>
        <v>0</v>
      </c>
      <c r="F529" s="7">
        <f t="shared" si="183"/>
        <v>0</v>
      </c>
      <c r="G529" s="7">
        <f t="shared" si="183"/>
        <v>0</v>
      </c>
      <c r="H529" s="7">
        <f t="shared" si="183"/>
        <v>0</v>
      </c>
      <c r="I529" s="7">
        <f t="shared" si="183"/>
        <v>0</v>
      </c>
      <c r="J529" s="7">
        <f t="shared" si="183"/>
        <v>0</v>
      </c>
      <c r="K529" s="16">
        <v>82</v>
      </c>
    </row>
    <row r="530" spans="1:11" ht="15.75">
      <c r="A530" s="24">
        <v>504</v>
      </c>
      <c r="B530" s="23" t="s">
        <v>5</v>
      </c>
      <c r="C530" s="3">
        <f t="shared" si="177"/>
        <v>0</v>
      </c>
      <c r="D530" s="3">
        <v>0</v>
      </c>
      <c r="E530" s="3">
        <v>0</v>
      </c>
      <c r="F530" s="3">
        <v>0</v>
      </c>
      <c r="G530" s="3">
        <v>0</v>
      </c>
      <c r="H530" s="3">
        <v>0</v>
      </c>
      <c r="I530" s="3">
        <v>0</v>
      </c>
      <c r="J530" s="3">
        <v>0</v>
      </c>
      <c r="K530" s="16"/>
    </row>
    <row r="531" spans="1:11" ht="15.75">
      <c r="A531" s="24">
        <v>505</v>
      </c>
      <c r="B531" s="23" t="s">
        <v>6</v>
      </c>
      <c r="C531" s="3">
        <f t="shared" si="177"/>
        <v>0</v>
      </c>
      <c r="D531" s="3">
        <v>0</v>
      </c>
      <c r="E531" s="3">
        <v>0</v>
      </c>
      <c r="F531" s="3">
        <v>0</v>
      </c>
      <c r="G531" s="3">
        <v>0</v>
      </c>
      <c r="H531" s="3">
        <v>0</v>
      </c>
      <c r="I531" s="3">
        <v>0</v>
      </c>
      <c r="J531" s="3">
        <v>0</v>
      </c>
      <c r="K531" s="16"/>
    </row>
    <row r="532" spans="1:11" ht="15.75">
      <c r="A532" s="24">
        <v>506</v>
      </c>
      <c r="B532" s="23" t="s">
        <v>215</v>
      </c>
      <c r="C532" s="3">
        <f t="shared" si="177"/>
        <v>0</v>
      </c>
      <c r="D532" s="3">
        <v>0</v>
      </c>
      <c r="E532" s="3">
        <v>0</v>
      </c>
      <c r="F532" s="3">
        <v>0</v>
      </c>
      <c r="G532" s="3">
        <v>0</v>
      </c>
      <c r="H532" s="3">
        <v>0</v>
      </c>
      <c r="I532" s="3">
        <v>0</v>
      </c>
      <c r="J532" s="3">
        <v>0</v>
      </c>
      <c r="K532" s="16"/>
    </row>
    <row r="533" spans="1:11" ht="80.25" customHeight="1">
      <c r="A533" s="24">
        <v>507</v>
      </c>
      <c r="B533" s="6" t="s">
        <v>76</v>
      </c>
      <c r="C533" s="3">
        <f t="shared" si="177"/>
        <v>0</v>
      </c>
      <c r="D533" s="7">
        <f aca="true" t="shared" si="184" ref="D533:J533">SUM(D534:D536)</f>
        <v>0</v>
      </c>
      <c r="E533" s="7">
        <f t="shared" si="184"/>
        <v>0</v>
      </c>
      <c r="F533" s="7">
        <f t="shared" si="184"/>
        <v>0</v>
      </c>
      <c r="G533" s="7">
        <f t="shared" si="184"/>
        <v>0</v>
      </c>
      <c r="H533" s="7">
        <f t="shared" si="184"/>
        <v>0</v>
      </c>
      <c r="I533" s="7">
        <f t="shared" si="184"/>
        <v>0</v>
      </c>
      <c r="J533" s="7">
        <f t="shared" si="184"/>
        <v>0</v>
      </c>
      <c r="K533" s="16">
        <v>82</v>
      </c>
    </row>
    <row r="534" spans="1:11" ht="15.75">
      <c r="A534" s="24">
        <v>508</v>
      </c>
      <c r="B534" s="23" t="s">
        <v>5</v>
      </c>
      <c r="C534" s="3">
        <f t="shared" si="177"/>
        <v>0</v>
      </c>
      <c r="D534" s="3">
        <v>0</v>
      </c>
      <c r="E534" s="3">
        <v>0</v>
      </c>
      <c r="F534" s="3">
        <v>0</v>
      </c>
      <c r="G534" s="3">
        <v>0</v>
      </c>
      <c r="H534" s="3">
        <v>0</v>
      </c>
      <c r="I534" s="3">
        <v>0</v>
      </c>
      <c r="J534" s="3">
        <v>0</v>
      </c>
      <c r="K534" s="17"/>
    </row>
    <row r="535" spans="1:11" ht="15.75">
      <c r="A535" s="24">
        <v>509</v>
      </c>
      <c r="B535" s="23" t="s">
        <v>6</v>
      </c>
      <c r="C535" s="3">
        <f t="shared" si="177"/>
        <v>0</v>
      </c>
      <c r="D535" s="3">
        <v>0</v>
      </c>
      <c r="E535" s="3">
        <v>0</v>
      </c>
      <c r="F535" s="3">
        <v>0</v>
      </c>
      <c r="G535" s="3">
        <v>0</v>
      </c>
      <c r="H535" s="3">
        <v>0</v>
      </c>
      <c r="I535" s="3">
        <v>0</v>
      </c>
      <c r="J535" s="3">
        <v>0</v>
      </c>
      <c r="K535" s="17"/>
    </row>
    <row r="536" spans="1:11" ht="15.75">
      <c r="A536" s="24">
        <v>510</v>
      </c>
      <c r="B536" s="23" t="s">
        <v>215</v>
      </c>
      <c r="C536" s="3">
        <f t="shared" si="177"/>
        <v>0</v>
      </c>
      <c r="D536" s="3">
        <v>0</v>
      </c>
      <c r="E536" s="3">
        <v>0</v>
      </c>
      <c r="F536" s="3">
        <v>0</v>
      </c>
      <c r="G536" s="3">
        <v>0</v>
      </c>
      <c r="H536" s="3">
        <v>0</v>
      </c>
      <c r="I536" s="3">
        <v>0</v>
      </c>
      <c r="J536" s="3">
        <v>0</v>
      </c>
      <c r="K536" s="17"/>
    </row>
    <row r="537" spans="1:11" ht="59.25" customHeight="1">
      <c r="A537" s="24">
        <v>511</v>
      </c>
      <c r="B537" s="6" t="s">
        <v>77</v>
      </c>
      <c r="C537" s="3">
        <f t="shared" si="177"/>
        <v>0</v>
      </c>
      <c r="D537" s="7">
        <f aca="true" t="shared" si="185" ref="D537:J537">SUM(D538:D540)</f>
        <v>0</v>
      </c>
      <c r="E537" s="7">
        <f t="shared" si="185"/>
        <v>0</v>
      </c>
      <c r="F537" s="7">
        <f t="shared" si="185"/>
        <v>0</v>
      </c>
      <c r="G537" s="7">
        <f t="shared" si="185"/>
        <v>0</v>
      </c>
      <c r="H537" s="7">
        <f t="shared" si="185"/>
        <v>0</v>
      </c>
      <c r="I537" s="7">
        <f t="shared" si="185"/>
        <v>0</v>
      </c>
      <c r="J537" s="7">
        <f t="shared" si="185"/>
        <v>0</v>
      </c>
      <c r="K537" s="16">
        <v>82</v>
      </c>
    </row>
    <row r="538" spans="1:11" ht="15.75">
      <c r="A538" s="24">
        <v>512</v>
      </c>
      <c r="B538" s="23" t="s">
        <v>5</v>
      </c>
      <c r="C538" s="3">
        <f t="shared" si="177"/>
        <v>0</v>
      </c>
      <c r="D538" s="3">
        <v>0</v>
      </c>
      <c r="E538" s="3">
        <v>0</v>
      </c>
      <c r="F538" s="3">
        <v>0</v>
      </c>
      <c r="G538" s="3">
        <v>0</v>
      </c>
      <c r="H538" s="3">
        <v>0</v>
      </c>
      <c r="I538" s="3">
        <v>0</v>
      </c>
      <c r="J538" s="3">
        <v>0</v>
      </c>
      <c r="K538" s="16"/>
    </row>
    <row r="539" spans="1:11" ht="15.75">
      <c r="A539" s="24">
        <v>513</v>
      </c>
      <c r="B539" s="23" t="s">
        <v>6</v>
      </c>
      <c r="C539" s="3">
        <f t="shared" si="177"/>
        <v>0</v>
      </c>
      <c r="D539" s="3">
        <v>0</v>
      </c>
      <c r="E539" s="3">
        <v>0</v>
      </c>
      <c r="F539" s="3">
        <v>0</v>
      </c>
      <c r="G539" s="3">
        <v>0</v>
      </c>
      <c r="H539" s="3">
        <v>0</v>
      </c>
      <c r="I539" s="3">
        <v>0</v>
      </c>
      <c r="J539" s="3">
        <v>0</v>
      </c>
      <c r="K539" s="16"/>
    </row>
    <row r="540" spans="1:11" ht="15.75">
      <c r="A540" s="24">
        <v>514</v>
      </c>
      <c r="B540" s="23" t="s">
        <v>215</v>
      </c>
      <c r="C540" s="3">
        <f t="shared" si="177"/>
        <v>0</v>
      </c>
      <c r="D540" s="3">
        <v>0</v>
      </c>
      <c r="E540" s="3">
        <v>0</v>
      </c>
      <c r="F540" s="3">
        <v>0</v>
      </c>
      <c r="G540" s="3">
        <v>0</v>
      </c>
      <c r="H540" s="3">
        <v>0</v>
      </c>
      <c r="I540" s="3">
        <v>0</v>
      </c>
      <c r="J540" s="3">
        <v>0</v>
      </c>
      <c r="K540" s="16"/>
    </row>
    <row r="541" spans="1:11" ht="96" customHeight="1">
      <c r="A541" s="24">
        <v>515</v>
      </c>
      <c r="B541" s="6" t="s">
        <v>78</v>
      </c>
      <c r="C541" s="3">
        <f aca="true" t="shared" si="186" ref="C541:C572">SUM(D541:J541)</f>
        <v>0</v>
      </c>
      <c r="D541" s="7">
        <f aca="true" t="shared" si="187" ref="D541:J541">SUM(D542:D544)</f>
        <v>0</v>
      </c>
      <c r="E541" s="7">
        <f t="shared" si="187"/>
        <v>0</v>
      </c>
      <c r="F541" s="7">
        <f t="shared" si="187"/>
        <v>0</v>
      </c>
      <c r="G541" s="7">
        <f t="shared" si="187"/>
        <v>0</v>
      </c>
      <c r="H541" s="7">
        <f t="shared" si="187"/>
        <v>0</v>
      </c>
      <c r="I541" s="7">
        <f t="shared" si="187"/>
        <v>0</v>
      </c>
      <c r="J541" s="7">
        <f t="shared" si="187"/>
        <v>0</v>
      </c>
      <c r="K541" s="16">
        <v>82</v>
      </c>
    </row>
    <row r="542" spans="1:11" ht="15.75">
      <c r="A542" s="24">
        <v>516</v>
      </c>
      <c r="B542" s="23" t="s">
        <v>5</v>
      </c>
      <c r="C542" s="3">
        <f t="shared" si="186"/>
        <v>0</v>
      </c>
      <c r="D542" s="3">
        <v>0</v>
      </c>
      <c r="E542" s="3">
        <v>0</v>
      </c>
      <c r="F542" s="3">
        <v>0</v>
      </c>
      <c r="G542" s="3">
        <v>0</v>
      </c>
      <c r="H542" s="3">
        <v>0</v>
      </c>
      <c r="I542" s="3">
        <v>0</v>
      </c>
      <c r="J542" s="3">
        <v>0</v>
      </c>
      <c r="K542" s="16"/>
    </row>
    <row r="543" spans="1:11" ht="15.75">
      <c r="A543" s="24">
        <v>517</v>
      </c>
      <c r="B543" s="23" t="s">
        <v>6</v>
      </c>
      <c r="C543" s="3">
        <f t="shared" si="186"/>
        <v>0</v>
      </c>
      <c r="D543" s="3">
        <v>0</v>
      </c>
      <c r="E543" s="3">
        <v>0</v>
      </c>
      <c r="F543" s="3">
        <v>0</v>
      </c>
      <c r="G543" s="3">
        <v>0</v>
      </c>
      <c r="H543" s="3">
        <v>0</v>
      </c>
      <c r="I543" s="3">
        <v>0</v>
      </c>
      <c r="J543" s="3">
        <v>0</v>
      </c>
      <c r="K543" s="16"/>
    </row>
    <row r="544" spans="1:11" ht="15.75">
      <c r="A544" s="24">
        <v>518</v>
      </c>
      <c r="B544" s="23" t="s">
        <v>215</v>
      </c>
      <c r="C544" s="3">
        <f t="shared" si="186"/>
        <v>0</v>
      </c>
      <c r="D544" s="3">
        <v>0</v>
      </c>
      <c r="E544" s="3">
        <v>0</v>
      </c>
      <c r="F544" s="3">
        <v>0</v>
      </c>
      <c r="G544" s="3">
        <v>0</v>
      </c>
      <c r="H544" s="3">
        <v>0</v>
      </c>
      <c r="I544" s="3">
        <v>0</v>
      </c>
      <c r="J544" s="3">
        <v>0</v>
      </c>
      <c r="K544" s="16"/>
    </row>
    <row r="545" spans="1:11" ht="81.75" customHeight="1">
      <c r="A545" s="24">
        <v>519</v>
      </c>
      <c r="B545" s="6" t="s">
        <v>79</v>
      </c>
      <c r="C545" s="3">
        <f t="shared" si="186"/>
        <v>0</v>
      </c>
      <c r="D545" s="7">
        <f aca="true" t="shared" si="188" ref="D545:J545">SUM(D546:D548)</f>
        <v>0</v>
      </c>
      <c r="E545" s="7">
        <f t="shared" si="188"/>
        <v>0</v>
      </c>
      <c r="F545" s="7">
        <f t="shared" si="188"/>
        <v>0</v>
      </c>
      <c r="G545" s="7">
        <f t="shared" si="188"/>
        <v>0</v>
      </c>
      <c r="H545" s="7">
        <f t="shared" si="188"/>
        <v>0</v>
      </c>
      <c r="I545" s="7">
        <f t="shared" si="188"/>
        <v>0</v>
      </c>
      <c r="J545" s="7">
        <f t="shared" si="188"/>
        <v>0</v>
      </c>
      <c r="K545" s="16">
        <v>85</v>
      </c>
    </row>
    <row r="546" spans="1:11" ht="15.75">
      <c r="A546" s="24">
        <v>520</v>
      </c>
      <c r="B546" s="23" t="s">
        <v>5</v>
      </c>
      <c r="C546" s="3">
        <f t="shared" si="186"/>
        <v>0</v>
      </c>
      <c r="D546" s="3">
        <v>0</v>
      </c>
      <c r="E546" s="3">
        <v>0</v>
      </c>
      <c r="F546" s="3">
        <v>0</v>
      </c>
      <c r="G546" s="3">
        <v>0</v>
      </c>
      <c r="H546" s="3">
        <v>0</v>
      </c>
      <c r="I546" s="3">
        <v>0</v>
      </c>
      <c r="J546" s="3">
        <v>0</v>
      </c>
      <c r="K546" s="16"/>
    </row>
    <row r="547" spans="1:11" ht="15.75">
      <c r="A547" s="24">
        <v>521</v>
      </c>
      <c r="B547" s="23" t="s">
        <v>6</v>
      </c>
      <c r="C547" s="3">
        <f t="shared" si="186"/>
        <v>0</v>
      </c>
      <c r="D547" s="3">
        <v>0</v>
      </c>
      <c r="E547" s="3">
        <v>0</v>
      </c>
      <c r="F547" s="3">
        <v>0</v>
      </c>
      <c r="G547" s="3">
        <v>0</v>
      </c>
      <c r="H547" s="3">
        <v>0</v>
      </c>
      <c r="I547" s="3">
        <v>0</v>
      </c>
      <c r="J547" s="3">
        <v>0</v>
      </c>
      <c r="K547" s="16"/>
    </row>
    <row r="548" spans="1:11" ht="15.75">
      <c r="A548" s="24">
        <v>522</v>
      </c>
      <c r="B548" s="23" t="s">
        <v>215</v>
      </c>
      <c r="C548" s="3">
        <f t="shared" si="186"/>
        <v>0</v>
      </c>
      <c r="D548" s="3">
        <v>0</v>
      </c>
      <c r="E548" s="3">
        <v>0</v>
      </c>
      <c r="F548" s="3">
        <v>0</v>
      </c>
      <c r="G548" s="3">
        <v>0</v>
      </c>
      <c r="H548" s="3">
        <v>0</v>
      </c>
      <c r="I548" s="3">
        <v>0</v>
      </c>
      <c r="J548" s="3">
        <v>0</v>
      </c>
      <c r="K548" s="16"/>
    </row>
    <row r="549" spans="1:11" ht="86.25" customHeight="1">
      <c r="A549" s="24">
        <v>523</v>
      </c>
      <c r="B549" s="6" t="s">
        <v>80</v>
      </c>
      <c r="C549" s="3">
        <f t="shared" si="186"/>
        <v>0</v>
      </c>
      <c r="D549" s="7">
        <f aca="true" t="shared" si="189" ref="D549:J549">SUM(D550:D552)</f>
        <v>0</v>
      </c>
      <c r="E549" s="7">
        <f t="shared" si="189"/>
        <v>0</v>
      </c>
      <c r="F549" s="7">
        <f t="shared" si="189"/>
        <v>0</v>
      </c>
      <c r="G549" s="7">
        <f t="shared" si="189"/>
        <v>0</v>
      </c>
      <c r="H549" s="7">
        <f t="shared" si="189"/>
        <v>0</v>
      </c>
      <c r="I549" s="7">
        <f t="shared" si="189"/>
        <v>0</v>
      </c>
      <c r="J549" s="7">
        <f t="shared" si="189"/>
        <v>0</v>
      </c>
      <c r="K549" s="16">
        <v>85</v>
      </c>
    </row>
    <row r="550" spans="1:11" ht="15.75">
      <c r="A550" s="24">
        <v>524</v>
      </c>
      <c r="B550" s="23" t="s">
        <v>5</v>
      </c>
      <c r="C550" s="3">
        <f t="shared" si="186"/>
        <v>0</v>
      </c>
      <c r="D550" s="3">
        <v>0</v>
      </c>
      <c r="E550" s="3">
        <v>0</v>
      </c>
      <c r="F550" s="3">
        <v>0</v>
      </c>
      <c r="G550" s="3">
        <v>0</v>
      </c>
      <c r="H550" s="3">
        <v>0</v>
      </c>
      <c r="I550" s="3">
        <v>0</v>
      </c>
      <c r="J550" s="3">
        <v>0</v>
      </c>
      <c r="K550" s="16"/>
    </row>
    <row r="551" spans="1:11" ht="15.75">
      <c r="A551" s="24">
        <v>525</v>
      </c>
      <c r="B551" s="23" t="s">
        <v>6</v>
      </c>
      <c r="C551" s="3">
        <f t="shared" si="186"/>
        <v>0</v>
      </c>
      <c r="D551" s="3">
        <v>0</v>
      </c>
      <c r="E551" s="3">
        <v>0</v>
      </c>
      <c r="F551" s="3">
        <v>0</v>
      </c>
      <c r="G551" s="3">
        <v>0</v>
      </c>
      <c r="H551" s="3">
        <v>0</v>
      </c>
      <c r="I551" s="3">
        <v>0</v>
      </c>
      <c r="J551" s="3">
        <v>0</v>
      </c>
      <c r="K551" s="16"/>
    </row>
    <row r="552" spans="1:11" ht="15.75">
      <c r="A552" s="24">
        <v>526</v>
      </c>
      <c r="B552" s="23" t="s">
        <v>215</v>
      </c>
      <c r="C552" s="3">
        <f t="shared" si="186"/>
        <v>0</v>
      </c>
      <c r="D552" s="3">
        <v>0</v>
      </c>
      <c r="E552" s="3">
        <v>0</v>
      </c>
      <c r="F552" s="3">
        <v>0</v>
      </c>
      <c r="G552" s="3">
        <v>0</v>
      </c>
      <c r="H552" s="3">
        <v>0</v>
      </c>
      <c r="I552" s="3">
        <v>0</v>
      </c>
      <c r="J552" s="3">
        <v>0</v>
      </c>
      <c r="K552" s="16"/>
    </row>
    <row r="553" spans="1:11" ht="96" customHeight="1">
      <c r="A553" s="24">
        <v>527</v>
      </c>
      <c r="B553" s="6" t="s">
        <v>81</v>
      </c>
      <c r="C553" s="3">
        <f t="shared" si="186"/>
        <v>0</v>
      </c>
      <c r="D553" s="7">
        <f aca="true" t="shared" si="190" ref="D553:J553">SUM(D554:D556)</f>
        <v>0</v>
      </c>
      <c r="E553" s="7">
        <f t="shared" si="190"/>
        <v>0</v>
      </c>
      <c r="F553" s="7">
        <f t="shared" si="190"/>
        <v>0</v>
      </c>
      <c r="G553" s="7">
        <f t="shared" si="190"/>
        <v>0</v>
      </c>
      <c r="H553" s="7">
        <f t="shared" si="190"/>
        <v>0</v>
      </c>
      <c r="I553" s="7">
        <f t="shared" si="190"/>
        <v>0</v>
      </c>
      <c r="J553" s="7">
        <f t="shared" si="190"/>
        <v>0</v>
      </c>
      <c r="K553" s="16">
        <v>85</v>
      </c>
    </row>
    <row r="554" spans="1:11" ht="15.75">
      <c r="A554" s="24">
        <v>528</v>
      </c>
      <c r="B554" s="23" t="s">
        <v>5</v>
      </c>
      <c r="C554" s="3">
        <f t="shared" si="186"/>
        <v>0</v>
      </c>
      <c r="D554" s="3">
        <v>0</v>
      </c>
      <c r="E554" s="3">
        <v>0</v>
      </c>
      <c r="F554" s="3">
        <v>0</v>
      </c>
      <c r="G554" s="3">
        <v>0</v>
      </c>
      <c r="H554" s="3">
        <v>0</v>
      </c>
      <c r="I554" s="3">
        <v>0</v>
      </c>
      <c r="J554" s="3">
        <v>0</v>
      </c>
      <c r="K554" s="17"/>
    </row>
    <row r="555" spans="1:11" ht="15.75">
      <c r="A555" s="24">
        <v>529</v>
      </c>
      <c r="B555" s="23" t="s">
        <v>6</v>
      </c>
      <c r="C555" s="3">
        <f t="shared" si="186"/>
        <v>0</v>
      </c>
      <c r="D555" s="3">
        <v>0</v>
      </c>
      <c r="E555" s="3">
        <v>0</v>
      </c>
      <c r="F555" s="3">
        <v>0</v>
      </c>
      <c r="G555" s="3">
        <v>0</v>
      </c>
      <c r="H555" s="3">
        <v>0</v>
      </c>
      <c r="I555" s="3">
        <v>0</v>
      </c>
      <c r="J555" s="3">
        <v>0</v>
      </c>
      <c r="K555" s="17"/>
    </row>
    <row r="556" spans="1:11" ht="15.75">
      <c r="A556" s="24">
        <v>530</v>
      </c>
      <c r="B556" s="23" t="s">
        <v>215</v>
      </c>
      <c r="C556" s="3">
        <f t="shared" si="186"/>
        <v>0</v>
      </c>
      <c r="D556" s="3">
        <v>0</v>
      </c>
      <c r="E556" s="3">
        <v>0</v>
      </c>
      <c r="F556" s="3">
        <v>0</v>
      </c>
      <c r="G556" s="3">
        <v>0</v>
      </c>
      <c r="H556" s="3">
        <v>0</v>
      </c>
      <c r="I556" s="3">
        <v>0</v>
      </c>
      <c r="J556" s="3">
        <v>0</v>
      </c>
      <c r="K556" s="17"/>
    </row>
    <row r="557" spans="1:11" ht="96.75" customHeight="1">
      <c r="A557" s="24">
        <v>531</v>
      </c>
      <c r="B557" s="6" t="s">
        <v>182</v>
      </c>
      <c r="C557" s="3">
        <f t="shared" si="186"/>
        <v>3.8</v>
      </c>
      <c r="D557" s="7">
        <f>SUM(D558:D560)</f>
        <v>0</v>
      </c>
      <c r="E557" s="7">
        <f aca="true" t="shared" si="191" ref="E557:J557">SUM(E558:E560)</f>
        <v>3.8</v>
      </c>
      <c r="F557" s="7">
        <f t="shared" si="191"/>
        <v>0</v>
      </c>
      <c r="G557" s="7">
        <f t="shared" si="191"/>
        <v>0</v>
      </c>
      <c r="H557" s="7">
        <f t="shared" si="191"/>
        <v>0</v>
      </c>
      <c r="I557" s="7">
        <f t="shared" si="191"/>
        <v>0</v>
      </c>
      <c r="J557" s="7">
        <f t="shared" si="191"/>
        <v>0</v>
      </c>
      <c r="K557" s="16">
        <v>85</v>
      </c>
    </row>
    <row r="558" spans="1:11" ht="15.75">
      <c r="A558" s="24">
        <v>532</v>
      </c>
      <c r="B558" s="23" t="s">
        <v>5</v>
      </c>
      <c r="C558" s="3">
        <f t="shared" si="186"/>
        <v>0</v>
      </c>
      <c r="D558" s="3">
        <v>0</v>
      </c>
      <c r="E558" s="3">
        <v>0</v>
      </c>
      <c r="F558" s="3">
        <v>0</v>
      </c>
      <c r="G558" s="3">
        <v>0</v>
      </c>
      <c r="H558" s="3">
        <v>0</v>
      </c>
      <c r="I558" s="3">
        <v>0</v>
      </c>
      <c r="J558" s="3">
        <v>0</v>
      </c>
      <c r="K558" s="17"/>
    </row>
    <row r="559" spans="1:11" ht="15.75">
      <c r="A559" s="24">
        <v>533</v>
      </c>
      <c r="B559" s="23" t="s">
        <v>6</v>
      </c>
      <c r="C559" s="3">
        <f t="shared" si="186"/>
        <v>3.8</v>
      </c>
      <c r="D559" s="3">
        <v>0</v>
      </c>
      <c r="E559" s="3">
        <v>3.8</v>
      </c>
      <c r="F559" s="3">
        <v>0</v>
      </c>
      <c r="G559" s="3">
        <v>0</v>
      </c>
      <c r="H559" s="3">
        <v>0</v>
      </c>
      <c r="I559" s="3">
        <v>0</v>
      </c>
      <c r="J559" s="3">
        <v>0</v>
      </c>
      <c r="K559" s="17"/>
    </row>
    <row r="560" spans="1:11" ht="15.75">
      <c r="A560" s="24">
        <v>534</v>
      </c>
      <c r="B560" s="23" t="s">
        <v>215</v>
      </c>
      <c r="C560" s="3">
        <f t="shared" si="186"/>
        <v>0</v>
      </c>
      <c r="D560" s="3">
        <v>0</v>
      </c>
      <c r="E560" s="3">
        <v>0</v>
      </c>
      <c r="F560" s="3">
        <v>0</v>
      </c>
      <c r="G560" s="3">
        <v>0</v>
      </c>
      <c r="H560" s="3">
        <v>0</v>
      </c>
      <c r="I560" s="3">
        <v>0</v>
      </c>
      <c r="J560" s="3">
        <v>0</v>
      </c>
      <c r="K560" s="17"/>
    </row>
    <row r="561" spans="1:11" ht="144" customHeight="1">
      <c r="A561" s="24">
        <v>535</v>
      </c>
      <c r="B561" s="6" t="s">
        <v>190</v>
      </c>
      <c r="C561" s="3">
        <f t="shared" si="186"/>
        <v>0</v>
      </c>
      <c r="D561" s="7">
        <f>SUM(D562:D564)</f>
        <v>0</v>
      </c>
      <c r="E561" s="7">
        <f aca="true" t="shared" si="192" ref="E561:J561">SUM(E562:E564)</f>
        <v>0</v>
      </c>
      <c r="F561" s="7">
        <f t="shared" si="192"/>
        <v>0</v>
      </c>
      <c r="G561" s="7">
        <f t="shared" si="192"/>
        <v>0</v>
      </c>
      <c r="H561" s="7">
        <f t="shared" si="192"/>
        <v>0</v>
      </c>
      <c r="I561" s="7">
        <f t="shared" si="192"/>
        <v>0</v>
      </c>
      <c r="J561" s="7">
        <f t="shared" si="192"/>
        <v>0</v>
      </c>
      <c r="K561" s="16">
        <v>85</v>
      </c>
    </row>
    <row r="562" spans="1:11" ht="15.75">
      <c r="A562" s="24">
        <v>536</v>
      </c>
      <c r="B562" s="23" t="s">
        <v>5</v>
      </c>
      <c r="C562" s="3">
        <f t="shared" si="186"/>
        <v>0</v>
      </c>
      <c r="D562" s="3">
        <v>0</v>
      </c>
      <c r="E562" s="3">
        <v>0</v>
      </c>
      <c r="F562" s="3">
        <v>0</v>
      </c>
      <c r="G562" s="3">
        <v>0</v>
      </c>
      <c r="H562" s="3">
        <v>0</v>
      </c>
      <c r="I562" s="3">
        <v>0</v>
      </c>
      <c r="J562" s="3">
        <v>0</v>
      </c>
      <c r="K562" s="17"/>
    </row>
    <row r="563" spans="1:11" ht="15.75">
      <c r="A563" s="24">
        <v>537</v>
      </c>
      <c r="B563" s="23" t="s">
        <v>6</v>
      </c>
      <c r="C563" s="3">
        <f t="shared" si="186"/>
        <v>0</v>
      </c>
      <c r="D563" s="3">
        <v>0</v>
      </c>
      <c r="E563" s="3">
        <v>0</v>
      </c>
      <c r="F563" s="3">
        <v>0</v>
      </c>
      <c r="G563" s="3">
        <v>0</v>
      </c>
      <c r="H563" s="3">
        <v>0</v>
      </c>
      <c r="I563" s="3">
        <v>0</v>
      </c>
      <c r="J563" s="3">
        <v>0</v>
      </c>
      <c r="K563" s="17"/>
    </row>
    <row r="564" spans="1:11" ht="15.75">
      <c r="A564" s="24">
        <v>538</v>
      </c>
      <c r="B564" s="23" t="s">
        <v>215</v>
      </c>
      <c r="C564" s="3">
        <f t="shared" si="186"/>
        <v>0</v>
      </c>
      <c r="D564" s="3">
        <v>0</v>
      </c>
      <c r="E564" s="3">
        <v>0</v>
      </c>
      <c r="F564" s="3">
        <v>0</v>
      </c>
      <c r="G564" s="3">
        <v>0</v>
      </c>
      <c r="H564" s="3">
        <v>0</v>
      </c>
      <c r="I564" s="3">
        <v>0</v>
      </c>
      <c r="J564" s="3">
        <v>0</v>
      </c>
      <c r="K564" s="17"/>
    </row>
    <row r="565" spans="1:11" ht="142.5" customHeight="1">
      <c r="A565" s="24">
        <v>539</v>
      </c>
      <c r="B565" s="6" t="s">
        <v>191</v>
      </c>
      <c r="C565" s="3">
        <f t="shared" si="186"/>
        <v>0</v>
      </c>
      <c r="D565" s="7">
        <f>SUM(D566:D568)</f>
        <v>0</v>
      </c>
      <c r="E565" s="7">
        <f aca="true" t="shared" si="193" ref="E565:J565">SUM(E566:E568)</f>
        <v>0</v>
      </c>
      <c r="F565" s="7">
        <f t="shared" si="193"/>
        <v>0</v>
      </c>
      <c r="G565" s="7">
        <f t="shared" si="193"/>
        <v>0</v>
      </c>
      <c r="H565" s="7">
        <f t="shared" si="193"/>
        <v>0</v>
      </c>
      <c r="I565" s="7">
        <f t="shared" si="193"/>
        <v>0</v>
      </c>
      <c r="J565" s="7">
        <f t="shared" si="193"/>
        <v>0</v>
      </c>
      <c r="K565" s="16">
        <v>85</v>
      </c>
    </row>
    <row r="566" spans="1:11" ht="15.75">
      <c r="A566" s="24">
        <v>540</v>
      </c>
      <c r="B566" s="23" t="s">
        <v>5</v>
      </c>
      <c r="C566" s="3">
        <f t="shared" si="186"/>
        <v>0</v>
      </c>
      <c r="D566" s="3">
        <v>0</v>
      </c>
      <c r="E566" s="3">
        <v>0</v>
      </c>
      <c r="F566" s="3">
        <v>0</v>
      </c>
      <c r="G566" s="3">
        <v>0</v>
      </c>
      <c r="H566" s="3">
        <v>0</v>
      </c>
      <c r="I566" s="3">
        <v>0</v>
      </c>
      <c r="J566" s="3">
        <v>0</v>
      </c>
      <c r="K566" s="17"/>
    </row>
    <row r="567" spans="1:11" ht="15.75">
      <c r="A567" s="24">
        <v>541</v>
      </c>
      <c r="B567" s="23" t="s">
        <v>6</v>
      </c>
      <c r="C567" s="3">
        <f t="shared" si="186"/>
        <v>0</v>
      </c>
      <c r="D567" s="3">
        <v>0</v>
      </c>
      <c r="E567" s="3">
        <v>0</v>
      </c>
      <c r="F567" s="3">
        <v>0</v>
      </c>
      <c r="G567" s="3">
        <v>0</v>
      </c>
      <c r="H567" s="3">
        <v>0</v>
      </c>
      <c r="I567" s="3">
        <v>0</v>
      </c>
      <c r="J567" s="3">
        <v>0</v>
      </c>
      <c r="K567" s="17"/>
    </row>
    <row r="568" spans="1:11" ht="15.75">
      <c r="A568" s="24">
        <v>542</v>
      </c>
      <c r="B568" s="23" t="s">
        <v>215</v>
      </c>
      <c r="C568" s="3">
        <f t="shared" si="186"/>
        <v>0</v>
      </c>
      <c r="D568" s="3">
        <v>0</v>
      </c>
      <c r="E568" s="3">
        <v>0</v>
      </c>
      <c r="F568" s="3">
        <v>0</v>
      </c>
      <c r="G568" s="3">
        <v>0</v>
      </c>
      <c r="H568" s="3">
        <v>0</v>
      </c>
      <c r="I568" s="3">
        <v>0</v>
      </c>
      <c r="J568" s="3">
        <v>0</v>
      </c>
      <c r="K568" s="17"/>
    </row>
    <row r="569" spans="1:11" ht="253.5" customHeight="1">
      <c r="A569" s="24">
        <v>543</v>
      </c>
      <c r="B569" s="6" t="s">
        <v>192</v>
      </c>
      <c r="C569" s="3">
        <f t="shared" si="186"/>
        <v>0</v>
      </c>
      <c r="D569" s="7">
        <f>SUM(D570:D572)</f>
        <v>0</v>
      </c>
      <c r="E569" s="7">
        <f aca="true" t="shared" si="194" ref="E569:J569">SUM(E570:E572)</f>
        <v>0</v>
      </c>
      <c r="F569" s="7">
        <f t="shared" si="194"/>
        <v>0</v>
      </c>
      <c r="G569" s="7">
        <f t="shared" si="194"/>
        <v>0</v>
      </c>
      <c r="H569" s="7">
        <f t="shared" si="194"/>
        <v>0</v>
      </c>
      <c r="I569" s="7">
        <f t="shared" si="194"/>
        <v>0</v>
      </c>
      <c r="J569" s="7">
        <f t="shared" si="194"/>
        <v>0</v>
      </c>
      <c r="K569" s="16">
        <v>85</v>
      </c>
    </row>
    <row r="570" spans="1:11" ht="15.75">
      <c r="A570" s="24">
        <v>544</v>
      </c>
      <c r="B570" s="23" t="s">
        <v>5</v>
      </c>
      <c r="C570" s="3">
        <f t="shared" si="186"/>
        <v>0</v>
      </c>
      <c r="D570" s="3">
        <v>0</v>
      </c>
      <c r="E570" s="3">
        <v>0</v>
      </c>
      <c r="F570" s="3">
        <v>0</v>
      </c>
      <c r="G570" s="3">
        <v>0</v>
      </c>
      <c r="H570" s="3">
        <v>0</v>
      </c>
      <c r="I570" s="3">
        <v>0</v>
      </c>
      <c r="J570" s="3">
        <v>0</v>
      </c>
      <c r="K570" s="17"/>
    </row>
    <row r="571" spans="1:11" ht="15.75">
      <c r="A571" s="24">
        <v>545</v>
      </c>
      <c r="B571" s="23" t="s">
        <v>6</v>
      </c>
      <c r="C571" s="3">
        <f t="shared" si="186"/>
        <v>0</v>
      </c>
      <c r="D571" s="3">
        <v>0</v>
      </c>
      <c r="E571" s="3">
        <v>0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17"/>
    </row>
    <row r="572" spans="1:11" ht="15.75">
      <c r="A572" s="24">
        <v>546</v>
      </c>
      <c r="B572" s="23" t="s">
        <v>215</v>
      </c>
      <c r="C572" s="3">
        <f t="shared" si="186"/>
        <v>0</v>
      </c>
      <c r="D572" s="3">
        <v>0</v>
      </c>
      <c r="E572" s="3">
        <v>0</v>
      </c>
      <c r="F572" s="3">
        <v>0</v>
      </c>
      <c r="G572" s="3">
        <v>0</v>
      </c>
      <c r="H572" s="3">
        <v>0</v>
      </c>
      <c r="I572" s="3">
        <v>0</v>
      </c>
      <c r="J572" s="3">
        <v>0</v>
      </c>
      <c r="K572" s="17"/>
    </row>
    <row r="573" spans="1:11" ht="96.75" customHeight="1">
      <c r="A573" s="24">
        <v>547</v>
      </c>
      <c r="B573" s="6" t="s">
        <v>193</v>
      </c>
      <c r="C573" s="3">
        <f aca="true" t="shared" si="195" ref="C573:C580">SUM(D573:J573)</f>
        <v>0</v>
      </c>
      <c r="D573" s="7">
        <f>SUM(D574:D576)</f>
        <v>0</v>
      </c>
      <c r="E573" s="7">
        <f aca="true" t="shared" si="196" ref="E573:J573">SUM(E574:E576)</f>
        <v>0</v>
      </c>
      <c r="F573" s="7">
        <f t="shared" si="196"/>
        <v>0</v>
      </c>
      <c r="G573" s="7">
        <f t="shared" si="196"/>
        <v>0</v>
      </c>
      <c r="H573" s="7">
        <f t="shared" si="196"/>
        <v>0</v>
      </c>
      <c r="I573" s="7">
        <f t="shared" si="196"/>
        <v>0</v>
      </c>
      <c r="J573" s="7">
        <f t="shared" si="196"/>
        <v>0</v>
      </c>
      <c r="K573" s="16">
        <v>85</v>
      </c>
    </row>
    <row r="574" spans="1:11" ht="15.75">
      <c r="A574" s="24">
        <v>548</v>
      </c>
      <c r="B574" s="23" t="s">
        <v>5</v>
      </c>
      <c r="C574" s="3">
        <f t="shared" si="195"/>
        <v>0</v>
      </c>
      <c r="D574" s="3">
        <v>0</v>
      </c>
      <c r="E574" s="3">
        <v>0</v>
      </c>
      <c r="F574" s="3">
        <v>0</v>
      </c>
      <c r="G574" s="3">
        <v>0</v>
      </c>
      <c r="H574" s="3">
        <v>0</v>
      </c>
      <c r="I574" s="3">
        <v>0</v>
      </c>
      <c r="J574" s="3">
        <v>0</v>
      </c>
      <c r="K574" s="17"/>
    </row>
    <row r="575" spans="1:11" ht="15.75">
      <c r="A575" s="24">
        <v>549</v>
      </c>
      <c r="B575" s="23" t="s">
        <v>6</v>
      </c>
      <c r="C575" s="3">
        <f t="shared" si="195"/>
        <v>0</v>
      </c>
      <c r="D575" s="3">
        <v>0</v>
      </c>
      <c r="E575" s="3">
        <v>0</v>
      </c>
      <c r="F575" s="3">
        <v>0</v>
      </c>
      <c r="G575" s="3">
        <v>0</v>
      </c>
      <c r="H575" s="3">
        <v>0</v>
      </c>
      <c r="I575" s="3">
        <v>0</v>
      </c>
      <c r="J575" s="3">
        <v>0</v>
      </c>
      <c r="K575" s="17"/>
    </row>
    <row r="576" spans="1:11" ht="15.75">
      <c r="A576" s="24">
        <v>550</v>
      </c>
      <c r="B576" s="23" t="s">
        <v>215</v>
      </c>
      <c r="C576" s="3">
        <f t="shared" si="195"/>
        <v>0</v>
      </c>
      <c r="D576" s="3">
        <v>0</v>
      </c>
      <c r="E576" s="3">
        <v>0</v>
      </c>
      <c r="F576" s="3">
        <v>0</v>
      </c>
      <c r="G576" s="3">
        <v>0</v>
      </c>
      <c r="H576" s="3">
        <v>0</v>
      </c>
      <c r="I576" s="3">
        <v>0</v>
      </c>
      <c r="J576" s="3">
        <v>0</v>
      </c>
      <c r="K576" s="17"/>
    </row>
    <row r="577" spans="1:11" ht="100.5" customHeight="1">
      <c r="A577" s="24">
        <v>551</v>
      </c>
      <c r="B577" s="6" t="s">
        <v>194</v>
      </c>
      <c r="C577" s="3">
        <f t="shared" si="195"/>
        <v>0</v>
      </c>
      <c r="D577" s="7">
        <f>SUM(D578:D580)</f>
        <v>0</v>
      </c>
      <c r="E577" s="7">
        <f aca="true" t="shared" si="197" ref="E577:J577">SUM(E578:E580)</f>
        <v>0</v>
      </c>
      <c r="F577" s="7">
        <f t="shared" si="197"/>
        <v>0</v>
      </c>
      <c r="G577" s="7">
        <f t="shared" si="197"/>
        <v>0</v>
      </c>
      <c r="H577" s="7">
        <f t="shared" si="197"/>
        <v>0</v>
      </c>
      <c r="I577" s="7">
        <f t="shared" si="197"/>
        <v>0</v>
      </c>
      <c r="J577" s="7">
        <f t="shared" si="197"/>
        <v>0</v>
      </c>
      <c r="K577" s="16">
        <v>85</v>
      </c>
    </row>
    <row r="578" spans="1:11" ht="15.75">
      <c r="A578" s="24">
        <v>552</v>
      </c>
      <c r="B578" s="23" t="s">
        <v>5</v>
      </c>
      <c r="C578" s="3">
        <f t="shared" si="195"/>
        <v>0</v>
      </c>
      <c r="D578" s="3">
        <v>0</v>
      </c>
      <c r="E578" s="3">
        <v>0</v>
      </c>
      <c r="F578" s="3">
        <v>0</v>
      </c>
      <c r="G578" s="3">
        <v>0</v>
      </c>
      <c r="H578" s="3">
        <v>0</v>
      </c>
      <c r="I578" s="3">
        <v>0</v>
      </c>
      <c r="J578" s="3">
        <v>0</v>
      </c>
      <c r="K578" s="17"/>
    </row>
    <row r="579" spans="1:11" ht="15.75">
      <c r="A579" s="24">
        <v>553</v>
      </c>
      <c r="B579" s="23" t="s">
        <v>6</v>
      </c>
      <c r="C579" s="3">
        <f t="shared" si="195"/>
        <v>0</v>
      </c>
      <c r="D579" s="3">
        <v>0</v>
      </c>
      <c r="E579" s="3">
        <v>0</v>
      </c>
      <c r="F579" s="3">
        <v>0</v>
      </c>
      <c r="G579" s="3">
        <v>0</v>
      </c>
      <c r="H579" s="3">
        <v>0</v>
      </c>
      <c r="I579" s="3">
        <v>0</v>
      </c>
      <c r="J579" s="3">
        <v>0</v>
      </c>
      <c r="K579" s="17"/>
    </row>
    <row r="580" spans="1:11" ht="15.75">
      <c r="A580" s="24">
        <v>554</v>
      </c>
      <c r="B580" s="23" t="s">
        <v>215</v>
      </c>
      <c r="C580" s="3">
        <f t="shared" si="195"/>
        <v>0</v>
      </c>
      <c r="D580" s="3">
        <v>0</v>
      </c>
      <c r="E580" s="3">
        <v>0</v>
      </c>
      <c r="F580" s="3">
        <v>0</v>
      </c>
      <c r="G580" s="3">
        <v>0</v>
      </c>
      <c r="H580" s="3">
        <v>0</v>
      </c>
      <c r="I580" s="3">
        <v>0</v>
      </c>
      <c r="J580" s="3">
        <v>0</v>
      </c>
      <c r="K580" s="17"/>
    </row>
    <row r="581" spans="1:11" ht="15.75">
      <c r="A581" s="24">
        <v>555</v>
      </c>
      <c r="B581" s="33" t="s">
        <v>32</v>
      </c>
      <c r="C581" s="33"/>
      <c r="D581" s="33"/>
      <c r="E581" s="33"/>
      <c r="F581" s="33"/>
      <c r="G581" s="33"/>
      <c r="H581" s="33"/>
      <c r="I581" s="33"/>
      <c r="J581" s="33"/>
      <c r="K581" s="33"/>
    </row>
    <row r="582" spans="1:11" ht="47.25">
      <c r="A582" s="24">
        <v>556</v>
      </c>
      <c r="B582" s="22" t="s">
        <v>40</v>
      </c>
      <c r="C582" s="3">
        <f>SUM(D582:J582)</f>
        <v>19205.4</v>
      </c>
      <c r="D582" s="3">
        <f>SUM(D583:D585)</f>
        <v>16119.5</v>
      </c>
      <c r="E582" s="3">
        <f aca="true" t="shared" si="198" ref="E582:J582">SUM(E583:E585)</f>
        <v>1298.2</v>
      </c>
      <c r="F582" s="3">
        <f t="shared" si="198"/>
        <v>220.9</v>
      </c>
      <c r="G582" s="3">
        <f t="shared" si="198"/>
        <v>1110.8</v>
      </c>
      <c r="H582" s="3">
        <f t="shared" si="198"/>
        <v>152</v>
      </c>
      <c r="I582" s="3">
        <f t="shared" si="198"/>
        <v>152</v>
      </c>
      <c r="J582" s="3">
        <f t="shared" si="198"/>
        <v>152</v>
      </c>
      <c r="K582" s="4" t="s">
        <v>4</v>
      </c>
    </row>
    <row r="583" spans="1:11" ht="15.75">
      <c r="A583" s="24">
        <v>557</v>
      </c>
      <c r="B583" s="22" t="s">
        <v>5</v>
      </c>
      <c r="C583" s="3">
        <f>SUM(D583:J583)</f>
        <v>12980.3</v>
      </c>
      <c r="D583" s="3">
        <f aca="true" t="shared" si="199" ref="D583:J585">D588+D611</f>
        <v>12906.4</v>
      </c>
      <c r="E583" s="3">
        <f t="shared" si="199"/>
        <v>73.9</v>
      </c>
      <c r="F583" s="3">
        <f t="shared" si="199"/>
        <v>0</v>
      </c>
      <c r="G583" s="3">
        <f t="shared" si="199"/>
        <v>0</v>
      </c>
      <c r="H583" s="3">
        <f t="shared" si="199"/>
        <v>0</v>
      </c>
      <c r="I583" s="3">
        <f t="shared" si="199"/>
        <v>0</v>
      </c>
      <c r="J583" s="3">
        <f t="shared" si="199"/>
        <v>0</v>
      </c>
      <c r="K583" s="4" t="s">
        <v>4</v>
      </c>
    </row>
    <row r="584" spans="1:11" ht="15.75">
      <c r="A584" s="24">
        <v>558</v>
      </c>
      <c r="B584" s="22" t="s">
        <v>6</v>
      </c>
      <c r="C584" s="3">
        <f>SUM(D584:J584)</f>
        <v>6225.099999999999</v>
      </c>
      <c r="D584" s="3">
        <f t="shared" si="199"/>
        <v>3213.1</v>
      </c>
      <c r="E584" s="3">
        <f t="shared" si="199"/>
        <v>1224.3</v>
      </c>
      <c r="F584" s="3">
        <f>F589+F612</f>
        <v>220.9</v>
      </c>
      <c r="G584" s="3">
        <f>G589+G612</f>
        <v>1110.8</v>
      </c>
      <c r="H584" s="3">
        <f t="shared" si="199"/>
        <v>152</v>
      </c>
      <c r="I584" s="3">
        <f t="shared" si="199"/>
        <v>152</v>
      </c>
      <c r="J584" s="3">
        <f t="shared" si="199"/>
        <v>152</v>
      </c>
      <c r="K584" s="4" t="s">
        <v>4</v>
      </c>
    </row>
    <row r="585" spans="1:11" ht="15.75">
      <c r="A585" s="24">
        <v>559</v>
      </c>
      <c r="B585" s="22" t="s">
        <v>215</v>
      </c>
      <c r="C585" s="3">
        <f>SUM(D585:J585)</f>
        <v>0</v>
      </c>
      <c r="D585" s="3">
        <f t="shared" si="199"/>
        <v>0</v>
      </c>
      <c r="E585" s="3">
        <f t="shared" si="199"/>
        <v>0</v>
      </c>
      <c r="F585" s="3">
        <f t="shared" si="199"/>
        <v>0</v>
      </c>
      <c r="G585" s="3">
        <f t="shared" si="199"/>
        <v>0</v>
      </c>
      <c r="H585" s="3">
        <f t="shared" si="199"/>
        <v>0</v>
      </c>
      <c r="I585" s="3">
        <f t="shared" si="199"/>
        <v>0</v>
      </c>
      <c r="J585" s="3">
        <f t="shared" si="199"/>
        <v>0</v>
      </c>
      <c r="K585" s="4" t="s">
        <v>4</v>
      </c>
    </row>
    <row r="586" spans="1:11" ht="15.75">
      <c r="A586" s="24">
        <v>560</v>
      </c>
      <c r="B586" s="32" t="s">
        <v>9</v>
      </c>
      <c r="C586" s="32"/>
      <c r="D586" s="32"/>
      <c r="E586" s="32"/>
      <c r="F586" s="32"/>
      <c r="G586" s="32"/>
      <c r="H586" s="32"/>
      <c r="I586" s="32"/>
      <c r="J586" s="32"/>
      <c r="K586" s="32"/>
    </row>
    <row r="587" spans="1:11" ht="47.25">
      <c r="A587" s="24">
        <v>561</v>
      </c>
      <c r="B587" s="23" t="s">
        <v>26</v>
      </c>
      <c r="C587" s="3">
        <f>SUM(D587:J587)</f>
        <v>13847.9</v>
      </c>
      <c r="D587" s="3">
        <f>SUM(D588:D590)</f>
        <v>13847.9</v>
      </c>
      <c r="E587" s="3">
        <f aca="true" t="shared" si="200" ref="E587:J587">SUM(E588:E590)</f>
        <v>0</v>
      </c>
      <c r="F587" s="3">
        <f t="shared" si="200"/>
        <v>0</v>
      </c>
      <c r="G587" s="3">
        <f t="shared" si="200"/>
        <v>0</v>
      </c>
      <c r="H587" s="3">
        <f t="shared" si="200"/>
        <v>0</v>
      </c>
      <c r="I587" s="3">
        <f t="shared" si="200"/>
        <v>0</v>
      </c>
      <c r="J587" s="3">
        <f t="shared" si="200"/>
        <v>0</v>
      </c>
      <c r="K587" s="2" t="s">
        <v>4</v>
      </c>
    </row>
    <row r="588" spans="1:11" ht="15.75">
      <c r="A588" s="24">
        <v>562</v>
      </c>
      <c r="B588" s="23" t="s">
        <v>5</v>
      </c>
      <c r="C588" s="3">
        <f>SUM(D588:J588)</f>
        <v>12906.4</v>
      </c>
      <c r="D588" s="3">
        <f aca="true" t="shared" si="201" ref="D588:J590">D593+D606</f>
        <v>12906.4</v>
      </c>
      <c r="E588" s="3">
        <f t="shared" si="201"/>
        <v>0</v>
      </c>
      <c r="F588" s="3">
        <f t="shared" si="201"/>
        <v>0</v>
      </c>
      <c r="G588" s="3">
        <f t="shared" si="201"/>
        <v>0</v>
      </c>
      <c r="H588" s="3">
        <f t="shared" si="201"/>
        <v>0</v>
      </c>
      <c r="I588" s="3">
        <f t="shared" si="201"/>
        <v>0</v>
      </c>
      <c r="J588" s="3">
        <f t="shared" si="201"/>
        <v>0</v>
      </c>
      <c r="K588" s="2" t="s">
        <v>4</v>
      </c>
    </row>
    <row r="589" spans="1:11" ht="15.75">
      <c r="A589" s="24">
        <v>563</v>
      </c>
      <c r="B589" s="23" t="s">
        <v>6</v>
      </c>
      <c r="C589" s="3">
        <f>SUM(D589:J589)</f>
        <v>941.5</v>
      </c>
      <c r="D589" s="3">
        <f t="shared" si="201"/>
        <v>941.5</v>
      </c>
      <c r="E589" s="3">
        <f t="shared" si="201"/>
        <v>0</v>
      </c>
      <c r="F589" s="3">
        <f t="shared" si="201"/>
        <v>0</v>
      </c>
      <c r="G589" s="3">
        <f t="shared" si="201"/>
        <v>0</v>
      </c>
      <c r="H589" s="3">
        <f t="shared" si="201"/>
        <v>0</v>
      </c>
      <c r="I589" s="3">
        <f t="shared" si="201"/>
        <v>0</v>
      </c>
      <c r="J589" s="3">
        <f t="shared" si="201"/>
        <v>0</v>
      </c>
      <c r="K589" s="2" t="s">
        <v>4</v>
      </c>
    </row>
    <row r="590" spans="1:11" ht="15.75">
      <c r="A590" s="24">
        <v>564</v>
      </c>
      <c r="B590" s="23" t="s">
        <v>215</v>
      </c>
      <c r="C590" s="3">
        <f>SUM(D590:J590)</f>
        <v>0</v>
      </c>
      <c r="D590" s="3">
        <f t="shared" si="201"/>
        <v>0</v>
      </c>
      <c r="E590" s="3">
        <f t="shared" si="201"/>
        <v>0</v>
      </c>
      <c r="F590" s="3">
        <f t="shared" si="201"/>
        <v>0</v>
      </c>
      <c r="G590" s="3">
        <f t="shared" si="201"/>
        <v>0</v>
      </c>
      <c r="H590" s="3">
        <f t="shared" si="201"/>
        <v>0</v>
      </c>
      <c r="I590" s="3">
        <f t="shared" si="201"/>
        <v>0</v>
      </c>
      <c r="J590" s="3">
        <f t="shared" si="201"/>
        <v>0</v>
      </c>
      <c r="K590" s="2" t="s">
        <v>4</v>
      </c>
    </row>
    <row r="591" spans="1:11" ht="15.75">
      <c r="A591" s="24">
        <v>565</v>
      </c>
      <c r="B591" s="34" t="s">
        <v>10</v>
      </c>
      <c r="C591" s="34"/>
      <c r="D591" s="34"/>
      <c r="E591" s="34"/>
      <c r="F591" s="34"/>
      <c r="G591" s="34"/>
      <c r="H591" s="34"/>
      <c r="I591" s="34"/>
      <c r="J591" s="34"/>
      <c r="K591" s="34"/>
    </row>
    <row r="592" spans="1:11" ht="69.75" customHeight="1">
      <c r="A592" s="24">
        <v>566</v>
      </c>
      <c r="B592" s="23" t="s">
        <v>27</v>
      </c>
      <c r="C592" s="3">
        <f>SUM(C593:C595)</f>
        <v>13847.9</v>
      </c>
      <c r="D592" s="3">
        <f>SUM(D593:D595)</f>
        <v>13847.9</v>
      </c>
      <c r="E592" s="3">
        <f aca="true" t="shared" si="202" ref="E592:J592">SUM(E593:E595)</f>
        <v>0</v>
      </c>
      <c r="F592" s="3">
        <f t="shared" si="202"/>
        <v>0</v>
      </c>
      <c r="G592" s="3">
        <f t="shared" si="202"/>
        <v>0</v>
      </c>
      <c r="H592" s="3">
        <f t="shared" si="202"/>
        <v>0</v>
      </c>
      <c r="I592" s="3">
        <f t="shared" si="202"/>
        <v>0</v>
      </c>
      <c r="J592" s="3">
        <f t="shared" si="202"/>
        <v>0</v>
      </c>
      <c r="K592" s="2"/>
    </row>
    <row r="593" spans="1:11" ht="15.75">
      <c r="A593" s="24">
        <v>567</v>
      </c>
      <c r="B593" s="23" t="s">
        <v>5</v>
      </c>
      <c r="C593" s="3">
        <f aca="true" t="shared" si="203" ref="C593:C603">SUM(D593:J593)</f>
        <v>12906.4</v>
      </c>
      <c r="D593" s="3">
        <f>D597+D601</f>
        <v>12906.4</v>
      </c>
      <c r="E593" s="3">
        <f aca="true" t="shared" si="204" ref="E593:J593">E597+E601</f>
        <v>0</v>
      </c>
      <c r="F593" s="3">
        <f t="shared" si="204"/>
        <v>0</v>
      </c>
      <c r="G593" s="3">
        <f t="shared" si="204"/>
        <v>0</v>
      </c>
      <c r="H593" s="3">
        <f t="shared" si="204"/>
        <v>0</v>
      </c>
      <c r="I593" s="3">
        <f t="shared" si="204"/>
        <v>0</v>
      </c>
      <c r="J593" s="3">
        <f t="shared" si="204"/>
        <v>0</v>
      </c>
      <c r="K593" s="2"/>
    </row>
    <row r="594" spans="1:11" ht="15.75">
      <c r="A594" s="24">
        <v>568</v>
      </c>
      <c r="B594" s="23" t="s">
        <v>6</v>
      </c>
      <c r="C594" s="3">
        <f t="shared" si="203"/>
        <v>941.5</v>
      </c>
      <c r="D594" s="3">
        <f>D598+D602</f>
        <v>941.5</v>
      </c>
      <c r="E594" s="3">
        <f aca="true" t="shared" si="205" ref="E594:J594">E598+E602</f>
        <v>0</v>
      </c>
      <c r="F594" s="3">
        <f t="shared" si="205"/>
        <v>0</v>
      </c>
      <c r="G594" s="3">
        <f t="shared" si="205"/>
        <v>0</v>
      </c>
      <c r="H594" s="3">
        <f t="shared" si="205"/>
        <v>0</v>
      </c>
      <c r="I594" s="3">
        <f t="shared" si="205"/>
        <v>0</v>
      </c>
      <c r="J594" s="3">
        <f t="shared" si="205"/>
        <v>0</v>
      </c>
      <c r="K594" s="2"/>
    </row>
    <row r="595" spans="1:11" ht="15.75">
      <c r="A595" s="24">
        <v>569</v>
      </c>
      <c r="B595" s="23" t="s">
        <v>215</v>
      </c>
      <c r="C595" s="3">
        <f t="shared" si="203"/>
        <v>0</v>
      </c>
      <c r="D595" s="3">
        <v>0</v>
      </c>
      <c r="E595" s="3">
        <v>0</v>
      </c>
      <c r="F595" s="3">
        <v>0</v>
      </c>
      <c r="G595" s="3">
        <v>0</v>
      </c>
      <c r="H595" s="3">
        <v>0</v>
      </c>
      <c r="I595" s="3">
        <v>0</v>
      </c>
      <c r="J595" s="3">
        <v>0</v>
      </c>
      <c r="K595" s="2"/>
    </row>
    <row r="596" spans="1:11" ht="83.25" customHeight="1">
      <c r="A596" s="24">
        <v>570</v>
      </c>
      <c r="B596" s="5" t="s">
        <v>82</v>
      </c>
      <c r="C596" s="3">
        <f t="shared" si="203"/>
        <v>13392.1</v>
      </c>
      <c r="D596" s="7">
        <f>SUM(D597:D599)</f>
        <v>13392.1</v>
      </c>
      <c r="E596" s="7">
        <f aca="true" t="shared" si="206" ref="E596:J596">SUM(E597:E599)</f>
        <v>0</v>
      </c>
      <c r="F596" s="7">
        <f t="shared" si="206"/>
        <v>0</v>
      </c>
      <c r="G596" s="7">
        <f t="shared" si="206"/>
        <v>0</v>
      </c>
      <c r="H596" s="7">
        <f t="shared" si="206"/>
        <v>0</v>
      </c>
      <c r="I596" s="7">
        <f t="shared" si="206"/>
        <v>0</v>
      </c>
      <c r="J596" s="7">
        <f t="shared" si="206"/>
        <v>0</v>
      </c>
      <c r="K596" s="1">
        <v>107</v>
      </c>
    </row>
    <row r="597" spans="1:11" ht="15.75">
      <c r="A597" s="24">
        <v>571</v>
      </c>
      <c r="B597" s="23" t="s">
        <v>5</v>
      </c>
      <c r="C597" s="3">
        <f t="shared" si="203"/>
        <v>12906.4</v>
      </c>
      <c r="D597" s="3">
        <v>12906.4</v>
      </c>
      <c r="E597" s="3">
        <v>0</v>
      </c>
      <c r="F597" s="3">
        <v>0</v>
      </c>
      <c r="G597" s="3">
        <v>0</v>
      </c>
      <c r="H597" s="3">
        <v>0</v>
      </c>
      <c r="I597" s="3">
        <v>0</v>
      </c>
      <c r="J597" s="3">
        <v>0</v>
      </c>
      <c r="K597" s="1"/>
    </row>
    <row r="598" spans="1:11" ht="15.75">
      <c r="A598" s="24">
        <v>572</v>
      </c>
      <c r="B598" s="23" t="s">
        <v>6</v>
      </c>
      <c r="C598" s="3">
        <f t="shared" si="203"/>
        <v>485.7</v>
      </c>
      <c r="D598" s="3">
        <v>485.7</v>
      </c>
      <c r="E598" s="3">
        <v>0</v>
      </c>
      <c r="F598" s="3">
        <v>0</v>
      </c>
      <c r="G598" s="3">
        <v>0</v>
      </c>
      <c r="H598" s="3">
        <v>0</v>
      </c>
      <c r="I598" s="3">
        <v>0</v>
      </c>
      <c r="J598" s="3">
        <v>0</v>
      </c>
      <c r="K598" s="1"/>
    </row>
    <row r="599" spans="1:11" ht="15.75">
      <c r="A599" s="24">
        <v>573</v>
      </c>
      <c r="B599" s="23" t="s">
        <v>215</v>
      </c>
      <c r="C599" s="3">
        <f t="shared" si="203"/>
        <v>0</v>
      </c>
      <c r="D599" s="3">
        <v>0</v>
      </c>
      <c r="E599" s="3">
        <v>0</v>
      </c>
      <c r="F599" s="3">
        <v>0</v>
      </c>
      <c r="G599" s="3">
        <v>0</v>
      </c>
      <c r="H599" s="3">
        <v>0</v>
      </c>
      <c r="I599" s="3">
        <v>0</v>
      </c>
      <c r="J599" s="3">
        <v>0</v>
      </c>
      <c r="K599" s="1"/>
    </row>
    <row r="600" spans="1:11" ht="119.25" customHeight="1">
      <c r="A600" s="24">
        <v>574</v>
      </c>
      <c r="B600" s="5" t="s">
        <v>83</v>
      </c>
      <c r="C600" s="3">
        <f t="shared" si="203"/>
        <v>455.8</v>
      </c>
      <c r="D600" s="7">
        <f>SUM(D601:D603)</f>
        <v>455.8</v>
      </c>
      <c r="E600" s="7">
        <f aca="true" t="shared" si="207" ref="E600:J600">SUM(E601:E603)</f>
        <v>0</v>
      </c>
      <c r="F600" s="7">
        <f t="shared" si="207"/>
        <v>0</v>
      </c>
      <c r="G600" s="7">
        <f t="shared" si="207"/>
        <v>0</v>
      </c>
      <c r="H600" s="7">
        <f t="shared" si="207"/>
        <v>0</v>
      </c>
      <c r="I600" s="7">
        <f t="shared" si="207"/>
        <v>0</v>
      </c>
      <c r="J600" s="7">
        <f t="shared" si="207"/>
        <v>0</v>
      </c>
      <c r="K600" s="1">
        <v>107</v>
      </c>
    </row>
    <row r="601" spans="1:11" ht="15.75">
      <c r="A601" s="24">
        <v>575</v>
      </c>
      <c r="B601" s="23" t="s">
        <v>5</v>
      </c>
      <c r="C601" s="3">
        <f t="shared" si="203"/>
        <v>0</v>
      </c>
      <c r="D601" s="3">
        <v>0</v>
      </c>
      <c r="E601" s="3">
        <v>0</v>
      </c>
      <c r="F601" s="3">
        <v>0</v>
      </c>
      <c r="G601" s="3">
        <v>0</v>
      </c>
      <c r="H601" s="3">
        <v>0</v>
      </c>
      <c r="I601" s="3">
        <v>0</v>
      </c>
      <c r="J601" s="3">
        <v>0</v>
      </c>
      <c r="K601" s="2"/>
    </row>
    <row r="602" spans="1:11" ht="15.75">
      <c r="A602" s="24">
        <v>576</v>
      </c>
      <c r="B602" s="23" t="s">
        <v>6</v>
      </c>
      <c r="C602" s="3">
        <f t="shared" si="203"/>
        <v>455.8</v>
      </c>
      <c r="D602" s="3">
        <v>455.8</v>
      </c>
      <c r="E602" s="3">
        <v>0</v>
      </c>
      <c r="F602" s="3">
        <v>0</v>
      </c>
      <c r="G602" s="3">
        <v>0</v>
      </c>
      <c r="H602" s="3">
        <v>0</v>
      </c>
      <c r="I602" s="3">
        <v>0</v>
      </c>
      <c r="J602" s="3">
        <v>0</v>
      </c>
      <c r="K602" s="2"/>
    </row>
    <row r="603" spans="1:11" ht="15.75">
      <c r="A603" s="24">
        <v>577</v>
      </c>
      <c r="B603" s="23" t="s">
        <v>215</v>
      </c>
      <c r="C603" s="3">
        <f t="shared" si="203"/>
        <v>0</v>
      </c>
      <c r="D603" s="3">
        <v>0</v>
      </c>
      <c r="E603" s="3">
        <v>0</v>
      </c>
      <c r="F603" s="3">
        <v>0</v>
      </c>
      <c r="G603" s="3">
        <v>0</v>
      </c>
      <c r="H603" s="3">
        <v>0</v>
      </c>
      <c r="I603" s="3">
        <v>0</v>
      </c>
      <c r="J603" s="3">
        <v>0</v>
      </c>
      <c r="K603" s="2"/>
    </row>
    <row r="604" spans="1:11" ht="15.75">
      <c r="A604" s="24">
        <v>578</v>
      </c>
      <c r="B604" s="34" t="s">
        <v>11</v>
      </c>
      <c r="C604" s="34"/>
      <c r="D604" s="34"/>
      <c r="E604" s="34"/>
      <c r="F604" s="34"/>
      <c r="G604" s="34"/>
      <c r="H604" s="34"/>
      <c r="I604" s="34"/>
      <c r="J604" s="34"/>
      <c r="K604" s="34"/>
    </row>
    <row r="605" spans="1:11" ht="15.75">
      <c r="A605" s="24">
        <v>579</v>
      </c>
      <c r="B605" s="23"/>
      <c r="C605" s="3">
        <f>SUM(C606:C608)</f>
        <v>0</v>
      </c>
      <c r="D605" s="3">
        <f>SUM(D606:D608)</f>
        <v>0</v>
      </c>
      <c r="E605" s="3">
        <f aca="true" t="shared" si="208" ref="E605:J605">SUM(E606:E608)</f>
        <v>0</v>
      </c>
      <c r="F605" s="3">
        <f t="shared" si="208"/>
        <v>0</v>
      </c>
      <c r="G605" s="3">
        <f t="shared" si="208"/>
        <v>0</v>
      </c>
      <c r="H605" s="3">
        <f t="shared" si="208"/>
        <v>0</v>
      </c>
      <c r="I605" s="3">
        <f t="shared" si="208"/>
        <v>0</v>
      </c>
      <c r="J605" s="3">
        <f t="shared" si="208"/>
        <v>0</v>
      </c>
      <c r="K605" s="2"/>
    </row>
    <row r="606" spans="1:11" ht="15.75">
      <c r="A606" s="24">
        <v>580</v>
      </c>
      <c r="B606" s="23" t="s">
        <v>5</v>
      </c>
      <c r="C606" s="3">
        <f>SUM(D606:J606)</f>
        <v>0</v>
      </c>
      <c r="D606" s="3">
        <v>0</v>
      </c>
      <c r="E606" s="3">
        <v>0</v>
      </c>
      <c r="F606" s="3">
        <v>0</v>
      </c>
      <c r="G606" s="3">
        <v>0</v>
      </c>
      <c r="H606" s="3">
        <v>0</v>
      </c>
      <c r="I606" s="3">
        <v>0</v>
      </c>
      <c r="J606" s="3">
        <v>0</v>
      </c>
      <c r="K606" s="2"/>
    </row>
    <row r="607" spans="1:11" ht="15.75">
      <c r="A607" s="24">
        <v>581</v>
      </c>
      <c r="B607" s="23" t="s">
        <v>6</v>
      </c>
      <c r="C607" s="3">
        <f>SUM(D607:J607)</f>
        <v>0</v>
      </c>
      <c r="D607" s="3">
        <v>0</v>
      </c>
      <c r="E607" s="3">
        <v>0</v>
      </c>
      <c r="F607" s="3">
        <v>0</v>
      </c>
      <c r="G607" s="3">
        <v>0</v>
      </c>
      <c r="H607" s="3">
        <v>0</v>
      </c>
      <c r="I607" s="3">
        <v>0</v>
      </c>
      <c r="J607" s="3">
        <v>0</v>
      </c>
      <c r="K607" s="2"/>
    </row>
    <row r="608" spans="1:11" ht="15.75">
      <c r="A608" s="24">
        <v>582</v>
      </c>
      <c r="B608" s="23" t="s">
        <v>215</v>
      </c>
      <c r="C608" s="3">
        <f>SUM(D608:J608)</f>
        <v>0</v>
      </c>
      <c r="D608" s="3">
        <v>0</v>
      </c>
      <c r="E608" s="3">
        <v>0</v>
      </c>
      <c r="F608" s="3">
        <v>0</v>
      </c>
      <c r="G608" s="3">
        <v>0</v>
      </c>
      <c r="H608" s="3">
        <v>0</v>
      </c>
      <c r="I608" s="3">
        <v>0</v>
      </c>
      <c r="J608" s="3">
        <v>0</v>
      </c>
      <c r="K608" s="2"/>
    </row>
    <row r="609" spans="1:11" ht="15.75">
      <c r="A609" s="24">
        <v>583</v>
      </c>
      <c r="B609" s="32" t="s">
        <v>12</v>
      </c>
      <c r="C609" s="32"/>
      <c r="D609" s="32"/>
      <c r="E609" s="32"/>
      <c r="F609" s="32"/>
      <c r="G609" s="32"/>
      <c r="H609" s="32"/>
      <c r="I609" s="32"/>
      <c r="J609" s="32"/>
      <c r="K609" s="32"/>
    </row>
    <row r="610" spans="1:11" ht="53.25" customHeight="1">
      <c r="A610" s="24">
        <v>584</v>
      </c>
      <c r="B610" s="23" t="s">
        <v>28</v>
      </c>
      <c r="C610" s="3">
        <f aca="true" t="shared" si="209" ref="C610:C641">SUM(D610:J610)</f>
        <v>5357.5</v>
      </c>
      <c r="D610" s="3">
        <f>SUM(D611:D613)</f>
        <v>2271.6</v>
      </c>
      <c r="E610" s="3">
        <f aca="true" t="shared" si="210" ref="E610:J610">SUM(E611:E613)</f>
        <v>1298.2</v>
      </c>
      <c r="F610" s="3">
        <f t="shared" si="210"/>
        <v>220.9</v>
      </c>
      <c r="G610" s="3">
        <f>SUM(G611:G613)</f>
        <v>1110.8</v>
      </c>
      <c r="H610" s="3">
        <f t="shared" si="210"/>
        <v>152</v>
      </c>
      <c r="I610" s="3">
        <f t="shared" si="210"/>
        <v>152</v>
      </c>
      <c r="J610" s="3">
        <f t="shared" si="210"/>
        <v>152</v>
      </c>
      <c r="K610" s="2" t="s">
        <v>4</v>
      </c>
    </row>
    <row r="611" spans="1:11" ht="15.75">
      <c r="A611" s="24">
        <v>585</v>
      </c>
      <c r="B611" s="23" t="s">
        <v>5</v>
      </c>
      <c r="C611" s="3">
        <f t="shared" si="209"/>
        <v>73.9</v>
      </c>
      <c r="D611" s="3">
        <f aca="true" t="shared" si="211" ref="D611:J611">D615+D619+D623+D627+D631+D635+D639+D643+D647+D651+D659+D663+D667+D671+D675+D679+D683+D601+D687+D691+D695+D699</f>
        <v>0</v>
      </c>
      <c r="E611" s="3">
        <f t="shared" si="211"/>
        <v>73.9</v>
      </c>
      <c r="F611" s="3">
        <f t="shared" si="211"/>
        <v>0</v>
      </c>
      <c r="G611" s="3">
        <f t="shared" si="211"/>
        <v>0</v>
      </c>
      <c r="H611" s="3">
        <f t="shared" si="211"/>
        <v>0</v>
      </c>
      <c r="I611" s="3">
        <f t="shared" si="211"/>
        <v>0</v>
      </c>
      <c r="J611" s="3">
        <f t="shared" si="211"/>
        <v>0</v>
      </c>
      <c r="K611" s="2" t="s">
        <v>4</v>
      </c>
    </row>
    <row r="612" spans="1:11" ht="15.75">
      <c r="A612" s="24">
        <v>586</v>
      </c>
      <c r="B612" s="23" t="s">
        <v>6</v>
      </c>
      <c r="C612" s="3">
        <f t="shared" si="209"/>
        <v>5283.599999999999</v>
      </c>
      <c r="D612" s="3">
        <f>D616+D620+D624+D628+D632+D636+D640+D644+D648+D652+D664+D668+D672+D676+D680+D684+D688+D692+D696+D700+D704+D708+D712</f>
        <v>2271.6</v>
      </c>
      <c r="E612" s="3">
        <f>E616+E620+E624+E628+E632+E636+E640+E644+E648+E652+E664+E668+E672+E676+E680+E684+E688+E692+E696+E700+E704+E728+E732+E708+E736+E740</f>
        <v>1224.3</v>
      </c>
      <c r="F612" s="3">
        <f>F616+F620+F624+F628+F632+F636+F640+F644+F648+F652+F664+F668+F672+F676+F680+F684+F688+F692+F696+F700+F704+F728+F732+F740+F744+F748+F756+F724+F720+F716+F712+F708+F736</f>
        <v>220.9</v>
      </c>
      <c r="G612" s="3">
        <f>G616+G620+G624+G628+G632+G636+G640+G644+G648+G652+G664+G668+G672+G676+G680+G684+G688+G692+G696+G700+G704+G728+G732+G756</f>
        <v>1110.8</v>
      </c>
      <c r="H612" s="3">
        <f>H616+H620+H624+H628+H632+H636+H640+H644+H648+H652+H664+H668+H672+H676+H680+H684+H688+H692+H696+H700+H704+H728+H732+H760+H764</f>
        <v>152</v>
      </c>
      <c r="I612" s="3">
        <f>I616+I620+I624+I628+I632+I636+I640+I644+I648+I652+I664+I668+I672+I676+I680+I684+I688+I692+I696+I700+I704+I728+I732+I760+I764</f>
        <v>152</v>
      </c>
      <c r="J612" s="3">
        <f>J616+J620+J624+J628+J632+J636+J640+J644+J648+J652+J664+J668+J672+J676+J680+J684+J688+J692+J696+J700+J704+J728+J732+J760+J764</f>
        <v>152</v>
      </c>
      <c r="K612" s="2" t="s">
        <v>4</v>
      </c>
    </row>
    <row r="613" spans="1:11" ht="15.75">
      <c r="A613" s="24">
        <v>587</v>
      </c>
      <c r="B613" s="23" t="s">
        <v>215</v>
      </c>
      <c r="C613" s="3">
        <f t="shared" si="209"/>
        <v>0</v>
      </c>
      <c r="D613" s="3">
        <f aca="true" t="shared" si="212" ref="D613:J613">D617+D621+D625+D629+D633+D637+D641+D645+D649+D653+D657+D661+D665+D669+D673+D677+D681+D685</f>
        <v>0</v>
      </c>
      <c r="E613" s="3">
        <f t="shared" si="212"/>
        <v>0</v>
      </c>
      <c r="F613" s="3">
        <f t="shared" si="212"/>
        <v>0</v>
      </c>
      <c r="G613" s="3">
        <f t="shared" si="212"/>
        <v>0</v>
      </c>
      <c r="H613" s="3">
        <f t="shared" si="212"/>
        <v>0</v>
      </c>
      <c r="I613" s="3">
        <f t="shared" si="212"/>
        <v>0</v>
      </c>
      <c r="J613" s="3">
        <f t="shared" si="212"/>
        <v>0</v>
      </c>
      <c r="K613" s="2" t="s">
        <v>4</v>
      </c>
    </row>
    <row r="614" spans="1:11" ht="143.25" customHeight="1">
      <c r="A614" s="24">
        <v>588</v>
      </c>
      <c r="B614" s="5" t="s">
        <v>232</v>
      </c>
      <c r="C614" s="3">
        <f t="shared" si="209"/>
        <v>0</v>
      </c>
      <c r="D614" s="7">
        <f aca="true" t="shared" si="213" ref="D614:J614">SUM(D615:D617)</f>
        <v>0</v>
      </c>
      <c r="E614" s="7">
        <f t="shared" si="213"/>
        <v>0</v>
      </c>
      <c r="F614" s="7">
        <f t="shared" si="213"/>
        <v>0</v>
      </c>
      <c r="G614" s="7">
        <f t="shared" si="213"/>
        <v>0</v>
      </c>
      <c r="H614" s="7">
        <f t="shared" si="213"/>
        <v>0</v>
      </c>
      <c r="I614" s="7">
        <f t="shared" si="213"/>
        <v>0</v>
      </c>
      <c r="J614" s="7">
        <f t="shared" si="213"/>
        <v>0</v>
      </c>
      <c r="K614" s="16" t="s">
        <v>52</v>
      </c>
    </row>
    <row r="615" spans="1:11" ht="15.75">
      <c r="A615" s="24">
        <v>589</v>
      </c>
      <c r="B615" s="23" t="s">
        <v>5</v>
      </c>
      <c r="C615" s="3">
        <f t="shared" si="209"/>
        <v>0</v>
      </c>
      <c r="D615" s="3">
        <v>0</v>
      </c>
      <c r="E615" s="3">
        <v>0</v>
      </c>
      <c r="F615" s="3">
        <v>0</v>
      </c>
      <c r="G615" s="3">
        <v>0</v>
      </c>
      <c r="H615" s="3">
        <v>0</v>
      </c>
      <c r="I615" s="3">
        <v>0</v>
      </c>
      <c r="J615" s="3">
        <v>0</v>
      </c>
      <c r="K615" s="16"/>
    </row>
    <row r="616" spans="1:11" ht="15.75">
      <c r="A616" s="24">
        <v>590</v>
      </c>
      <c r="B616" s="23" t="s">
        <v>6</v>
      </c>
      <c r="C616" s="3">
        <f t="shared" si="209"/>
        <v>0</v>
      </c>
      <c r="D616" s="3">
        <v>0</v>
      </c>
      <c r="E616" s="3">
        <v>0</v>
      </c>
      <c r="F616" s="3">
        <v>0</v>
      </c>
      <c r="G616" s="3">
        <v>0</v>
      </c>
      <c r="H616" s="3">
        <v>0</v>
      </c>
      <c r="I616" s="3">
        <v>0</v>
      </c>
      <c r="J616" s="3">
        <v>0</v>
      </c>
      <c r="K616" s="16"/>
    </row>
    <row r="617" spans="1:11" ht="15.75">
      <c r="A617" s="24">
        <v>591</v>
      </c>
      <c r="B617" s="23" t="s">
        <v>215</v>
      </c>
      <c r="C617" s="3">
        <f t="shared" si="209"/>
        <v>0</v>
      </c>
      <c r="D617" s="3">
        <v>0</v>
      </c>
      <c r="E617" s="3">
        <v>0</v>
      </c>
      <c r="F617" s="3">
        <v>0</v>
      </c>
      <c r="G617" s="3">
        <v>0</v>
      </c>
      <c r="H617" s="3">
        <v>0</v>
      </c>
      <c r="I617" s="3">
        <v>0</v>
      </c>
      <c r="J617" s="3">
        <v>0</v>
      </c>
      <c r="K617" s="16"/>
    </row>
    <row r="618" spans="1:11" ht="113.25" customHeight="1">
      <c r="A618" s="24">
        <v>592</v>
      </c>
      <c r="B618" s="5" t="s">
        <v>84</v>
      </c>
      <c r="C618" s="3">
        <f t="shared" si="209"/>
        <v>0</v>
      </c>
      <c r="D618" s="7">
        <f>SUM(D619:D621)</f>
        <v>0</v>
      </c>
      <c r="E618" s="7">
        <f aca="true" t="shared" si="214" ref="E618:J618">SUM(E619:E621)</f>
        <v>0</v>
      </c>
      <c r="F618" s="7">
        <f t="shared" si="214"/>
        <v>0</v>
      </c>
      <c r="G618" s="7">
        <f t="shared" si="214"/>
        <v>0</v>
      </c>
      <c r="H618" s="7">
        <f t="shared" si="214"/>
        <v>0</v>
      </c>
      <c r="I618" s="7">
        <f t="shared" si="214"/>
        <v>0</v>
      </c>
      <c r="J618" s="7">
        <f t="shared" si="214"/>
        <v>0</v>
      </c>
      <c r="K618" s="16" t="s">
        <v>52</v>
      </c>
    </row>
    <row r="619" spans="1:11" ht="15.75">
      <c r="A619" s="24">
        <v>593</v>
      </c>
      <c r="B619" s="23" t="s">
        <v>5</v>
      </c>
      <c r="C619" s="3">
        <f t="shared" si="209"/>
        <v>0</v>
      </c>
      <c r="D619" s="3">
        <v>0</v>
      </c>
      <c r="E619" s="3">
        <v>0</v>
      </c>
      <c r="F619" s="3">
        <v>0</v>
      </c>
      <c r="G619" s="3">
        <v>0</v>
      </c>
      <c r="H619" s="3">
        <v>0</v>
      </c>
      <c r="I619" s="3">
        <v>0</v>
      </c>
      <c r="J619" s="3">
        <v>0</v>
      </c>
      <c r="K619" s="16"/>
    </row>
    <row r="620" spans="1:11" ht="15.75">
      <c r="A620" s="24">
        <v>594</v>
      </c>
      <c r="B620" s="23" t="s">
        <v>6</v>
      </c>
      <c r="C620" s="3">
        <f t="shared" si="209"/>
        <v>0</v>
      </c>
      <c r="D620" s="3">
        <v>0</v>
      </c>
      <c r="E620" s="3">
        <v>0</v>
      </c>
      <c r="F620" s="3">
        <v>0</v>
      </c>
      <c r="G620" s="3">
        <v>0</v>
      </c>
      <c r="H620" s="3">
        <v>0</v>
      </c>
      <c r="I620" s="3">
        <v>0</v>
      </c>
      <c r="J620" s="3">
        <v>0</v>
      </c>
      <c r="K620" s="16"/>
    </row>
    <row r="621" spans="1:11" ht="15.75">
      <c r="A621" s="24">
        <v>595</v>
      </c>
      <c r="B621" s="23" t="s">
        <v>215</v>
      </c>
      <c r="C621" s="3">
        <f t="shared" si="209"/>
        <v>0</v>
      </c>
      <c r="D621" s="3">
        <v>0</v>
      </c>
      <c r="E621" s="3">
        <v>0</v>
      </c>
      <c r="F621" s="3">
        <v>0</v>
      </c>
      <c r="G621" s="3">
        <v>0</v>
      </c>
      <c r="H621" s="3">
        <v>0</v>
      </c>
      <c r="I621" s="3">
        <v>0</v>
      </c>
      <c r="J621" s="3">
        <v>0</v>
      </c>
      <c r="K621" s="16"/>
    </row>
    <row r="622" spans="1:11" ht="117" customHeight="1">
      <c r="A622" s="24">
        <v>596</v>
      </c>
      <c r="B622" s="5" t="s">
        <v>233</v>
      </c>
      <c r="C622" s="3">
        <f t="shared" si="209"/>
        <v>0</v>
      </c>
      <c r="D622" s="7">
        <f>SUM(D623:D625)</f>
        <v>0</v>
      </c>
      <c r="E622" s="7">
        <f aca="true" t="shared" si="215" ref="E622:J622">SUM(E623:E625)</f>
        <v>0</v>
      </c>
      <c r="F622" s="7">
        <f t="shared" si="215"/>
        <v>0</v>
      </c>
      <c r="G622" s="7">
        <f t="shared" si="215"/>
        <v>0</v>
      </c>
      <c r="H622" s="7">
        <f t="shared" si="215"/>
        <v>0</v>
      </c>
      <c r="I622" s="7">
        <f t="shared" si="215"/>
        <v>0</v>
      </c>
      <c r="J622" s="7">
        <f t="shared" si="215"/>
        <v>0</v>
      </c>
      <c r="K622" s="16" t="s">
        <v>52</v>
      </c>
    </row>
    <row r="623" spans="1:11" ht="15.75">
      <c r="A623" s="24">
        <v>597</v>
      </c>
      <c r="B623" s="23" t="s">
        <v>5</v>
      </c>
      <c r="C623" s="3">
        <f t="shared" si="209"/>
        <v>0</v>
      </c>
      <c r="D623" s="3">
        <v>0</v>
      </c>
      <c r="E623" s="3">
        <v>0</v>
      </c>
      <c r="F623" s="3">
        <v>0</v>
      </c>
      <c r="G623" s="3">
        <v>0</v>
      </c>
      <c r="H623" s="3">
        <v>0</v>
      </c>
      <c r="I623" s="3">
        <v>0</v>
      </c>
      <c r="J623" s="3">
        <v>0</v>
      </c>
      <c r="K623" s="17"/>
    </row>
    <row r="624" spans="1:11" ht="15.75">
      <c r="A624" s="24">
        <v>598</v>
      </c>
      <c r="B624" s="23" t="s">
        <v>6</v>
      </c>
      <c r="C624" s="3">
        <f t="shared" si="209"/>
        <v>0</v>
      </c>
      <c r="D624" s="3">
        <v>0</v>
      </c>
      <c r="E624" s="3">
        <v>0</v>
      </c>
      <c r="F624" s="3">
        <v>0</v>
      </c>
      <c r="G624" s="3">
        <v>0</v>
      </c>
      <c r="H624" s="3">
        <v>0</v>
      </c>
      <c r="I624" s="3">
        <v>0</v>
      </c>
      <c r="J624" s="3">
        <v>0</v>
      </c>
      <c r="K624" s="17"/>
    </row>
    <row r="625" spans="1:11" ht="15.75">
      <c r="A625" s="24">
        <v>599</v>
      </c>
      <c r="B625" s="23" t="s">
        <v>215</v>
      </c>
      <c r="C625" s="3">
        <f t="shared" si="209"/>
        <v>0</v>
      </c>
      <c r="D625" s="3">
        <v>0</v>
      </c>
      <c r="E625" s="3">
        <v>0</v>
      </c>
      <c r="F625" s="3">
        <v>0</v>
      </c>
      <c r="G625" s="3">
        <v>0</v>
      </c>
      <c r="H625" s="3">
        <v>0</v>
      </c>
      <c r="I625" s="3">
        <v>0</v>
      </c>
      <c r="J625" s="3">
        <v>0</v>
      </c>
      <c r="K625" s="17"/>
    </row>
    <row r="626" spans="1:11" ht="114" customHeight="1">
      <c r="A626" s="24">
        <v>600</v>
      </c>
      <c r="B626" s="5" t="s">
        <v>234</v>
      </c>
      <c r="C626" s="3">
        <f t="shared" si="209"/>
        <v>0</v>
      </c>
      <c r="D626" s="7">
        <f>SUM(D627:D629)</f>
        <v>0</v>
      </c>
      <c r="E626" s="7">
        <f aca="true" t="shared" si="216" ref="E626:J626">SUM(E627:E629)</f>
        <v>0</v>
      </c>
      <c r="F626" s="7">
        <f t="shared" si="216"/>
        <v>0</v>
      </c>
      <c r="G626" s="7">
        <f t="shared" si="216"/>
        <v>0</v>
      </c>
      <c r="H626" s="7">
        <f t="shared" si="216"/>
        <v>0</v>
      </c>
      <c r="I626" s="7">
        <f t="shared" si="216"/>
        <v>0</v>
      </c>
      <c r="J626" s="7">
        <f t="shared" si="216"/>
        <v>0</v>
      </c>
      <c r="K626" s="16" t="s">
        <v>52</v>
      </c>
    </row>
    <row r="627" spans="1:11" ht="15.75">
      <c r="A627" s="24">
        <v>601</v>
      </c>
      <c r="B627" s="23" t="s">
        <v>5</v>
      </c>
      <c r="C627" s="3">
        <f t="shared" si="209"/>
        <v>0</v>
      </c>
      <c r="D627" s="3">
        <v>0</v>
      </c>
      <c r="E627" s="3">
        <v>0</v>
      </c>
      <c r="F627" s="3">
        <v>0</v>
      </c>
      <c r="G627" s="3">
        <v>0</v>
      </c>
      <c r="H627" s="3">
        <v>0</v>
      </c>
      <c r="I627" s="3">
        <v>0</v>
      </c>
      <c r="J627" s="3">
        <v>0</v>
      </c>
      <c r="K627" s="16"/>
    </row>
    <row r="628" spans="1:11" ht="15.75">
      <c r="A628" s="24">
        <v>602</v>
      </c>
      <c r="B628" s="23" t="s">
        <v>6</v>
      </c>
      <c r="C628" s="3">
        <f t="shared" si="209"/>
        <v>0</v>
      </c>
      <c r="D628" s="3">
        <v>0</v>
      </c>
      <c r="E628" s="3">
        <v>0</v>
      </c>
      <c r="F628" s="3">
        <v>0</v>
      </c>
      <c r="G628" s="3">
        <v>0</v>
      </c>
      <c r="H628" s="3">
        <v>0</v>
      </c>
      <c r="I628" s="3">
        <v>0</v>
      </c>
      <c r="J628" s="3">
        <v>0</v>
      </c>
      <c r="K628" s="16"/>
    </row>
    <row r="629" spans="1:11" ht="15.75">
      <c r="A629" s="24">
        <v>603</v>
      </c>
      <c r="B629" s="23" t="s">
        <v>215</v>
      </c>
      <c r="C629" s="3">
        <f t="shared" si="209"/>
        <v>0</v>
      </c>
      <c r="D629" s="3">
        <v>0</v>
      </c>
      <c r="E629" s="3">
        <v>0</v>
      </c>
      <c r="F629" s="3">
        <v>0</v>
      </c>
      <c r="G629" s="3">
        <v>0</v>
      </c>
      <c r="H629" s="3">
        <v>0</v>
      </c>
      <c r="I629" s="3">
        <v>0</v>
      </c>
      <c r="J629" s="3">
        <v>0</v>
      </c>
      <c r="K629" s="16"/>
    </row>
    <row r="630" spans="1:11" ht="140.25" customHeight="1">
      <c r="A630" s="24">
        <v>604</v>
      </c>
      <c r="B630" s="5" t="s">
        <v>235</v>
      </c>
      <c r="C630" s="3">
        <f t="shared" si="209"/>
        <v>0</v>
      </c>
      <c r="D630" s="7">
        <f>SUM(D631:D633)</f>
        <v>0</v>
      </c>
      <c r="E630" s="7">
        <f aca="true" t="shared" si="217" ref="E630:J630">SUM(E631:E633)</f>
        <v>0</v>
      </c>
      <c r="F630" s="7">
        <f t="shared" si="217"/>
        <v>0</v>
      </c>
      <c r="G630" s="7">
        <f t="shared" si="217"/>
        <v>0</v>
      </c>
      <c r="H630" s="7">
        <f t="shared" si="217"/>
        <v>0</v>
      </c>
      <c r="I630" s="7">
        <f t="shared" si="217"/>
        <v>0</v>
      </c>
      <c r="J630" s="7">
        <f t="shared" si="217"/>
        <v>0</v>
      </c>
      <c r="K630" s="16" t="s">
        <v>52</v>
      </c>
    </row>
    <row r="631" spans="1:11" ht="15.75">
      <c r="A631" s="24">
        <v>605</v>
      </c>
      <c r="B631" s="23" t="s">
        <v>5</v>
      </c>
      <c r="C631" s="3">
        <f t="shared" si="209"/>
        <v>0</v>
      </c>
      <c r="D631" s="3">
        <v>0</v>
      </c>
      <c r="E631" s="3">
        <v>0</v>
      </c>
      <c r="F631" s="3">
        <v>0</v>
      </c>
      <c r="G631" s="3">
        <v>0</v>
      </c>
      <c r="H631" s="3">
        <v>0</v>
      </c>
      <c r="I631" s="3">
        <v>0</v>
      </c>
      <c r="J631" s="3">
        <v>0</v>
      </c>
      <c r="K631" s="16"/>
    </row>
    <row r="632" spans="1:11" ht="15.75">
      <c r="A632" s="24">
        <v>606</v>
      </c>
      <c r="B632" s="23" t="s">
        <v>6</v>
      </c>
      <c r="C632" s="3">
        <f t="shared" si="209"/>
        <v>0</v>
      </c>
      <c r="D632" s="3">
        <v>0</v>
      </c>
      <c r="E632" s="3">
        <v>0</v>
      </c>
      <c r="F632" s="3">
        <v>0</v>
      </c>
      <c r="G632" s="3">
        <v>0</v>
      </c>
      <c r="H632" s="3">
        <v>0</v>
      </c>
      <c r="I632" s="3">
        <v>0</v>
      </c>
      <c r="J632" s="3">
        <v>0</v>
      </c>
      <c r="K632" s="16"/>
    </row>
    <row r="633" spans="1:11" ht="15.75">
      <c r="A633" s="24">
        <v>607</v>
      </c>
      <c r="B633" s="23" t="s">
        <v>215</v>
      </c>
      <c r="C633" s="3">
        <f t="shared" si="209"/>
        <v>0</v>
      </c>
      <c r="D633" s="3">
        <v>0</v>
      </c>
      <c r="E633" s="3">
        <v>0</v>
      </c>
      <c r="F633" s="3">
        <v>0</v>
      </c>
      <c r="G633" s="3">
        <v>0</v>
      </c>
      <c r="H633" s="3">
        <v>0</v>
      </c>
      <c r="I633" s="3">
        <v>0</v>
      </c>
      <c r="J633" s="3">
        <v>0</v>
      </c>
      <c r="K633" s="16"/>
    </row>
    <row r="634" spans="1:11" ht="111" customHeight="1">
      <c r="A634" s="24">
        <v>608</v>
      </c>
      <c r="B634" s="5" t="s">
        <v>85</v>
      </c>
      <c r="C634" s="3">
        <f t="shared" si="209"/>
        <v>173.9</v>
      </c>
      <c r="D634" s="7">
        <f>SUM(D635:D637)</f>
        <v>0</v>
      </c>
      <c r="E634" s="7">
        <f aca="true" t="shared" si="218" ref="E634:J634">SUM(E635:E637)</f>
        <v>173.9</v>
      </c>
      <c r="F634" s="7">
        <f t="shared" si="218"/>
        <v>0</v>
      </c>
      <c r="G634" s="7">
        <f t="shared" si="218"/>
        <v>0</v>
      </c>
      <c r="H634" s="7">
        <f t="shared" si="218"/>
        <v>0</v>
      </c>
      <c r="I634" s="7">
        <f t="shared" si="218"/>
        <v>0</v>
      </c>
      <c r="J634" s="7">
        <f t="shared" si="218"/>
        <v>0</v>
      </c>
      <c r="K634" s="16">
        <v>93</v>
      </c>
    </row>
    <row r="635" spans="1:11" ht="15.75">
      <c r="A635" s="24">
        <v>609</v>
      </c>
      <c r="B635" s="23" t="s">
        <v>5</v>
      </c>
      <c r="C635" s="3">
        <f t="shared" si="209"/>
        <v>73.9</v>
      </c>
      <c r="D635" s="3">
        <v>0</v>
      </c>
      <c r="E635" s="3">
        <v>73.9</v>
      </c>
      <c r="F635" s="3">
        <v>0</v>
      </c>
      <c r="G635" s="3">
        <v>0</v>
      </c>
      <c r="H635" s="3">
        <v>0</v>
      </c>
      <c r="I635" s="3">
        <v>0</v>
      </c>
      <c r="J635" s="3">
        <v>0</v>
      </c>
      <c r="K635" s="17"/>
    </row>
    <row r="636" spans="1:11" ht="15.75">
      <c r="A636" s="24">
        <v>610</v>
      </c>
      <c r="B636" s="23" t="s">
        <v>6</v>
      </c>
      <c r="C636" s="3">
        <f t="shared" si="209"/>
        <v>100</v>
      </c>
      <c r="D636" s="3">
        <v>0</v>
      </c>
      <c r="E636" s="3">
        <v>100</v>
      </c>
      <c r="F636" s="3">
        <v>0</v>
      </c>
      <c r="G636" s="3">
        <f>80-80</f>
        <v>0</v>
      </c>
      <c r="H636" s="3">
        <v>0</v>
      </c>
      <c r="I636" s="3">
        <v>0</v>
      </c>
      <c r="J636" s="3">
        <v>0</v>
      </c>
      <c r="K636" s="17"/>
    </row>
    <row r="637" spans="1:11" ht="15.75">
      <c r="A637" s="24">
        <v>611</v>
      </c>
      <c r="B637" s="23" t="s">
        <v>215</v>
      </c>
      <c r="C637" s="3">
        <f t="shared" si="209"/>
        <v>0</v>
      </c>
      <c r="D637" s="3">
        <v>0</v>
      </c>
      <c r="E637" s="3">
        <v>0</v>
      </c>
      <c r="F637" s="3">
        <v>0</v>
      </c>
      <c r="G637" s="3">
        <v>0</v>
      </c>
      <c r="H637" s="3">
        <v>0</v>
      </c>
      <c r="I637" s="3">
        <v>0</v>
      </c>
      <c r="J637" s="3">
        <v>0</v>
      </c>
      <c r="K637" s="17"/>
    </row>
    <row r="638" spans="1:11" ht="88.5" customHeight="1">
      <c r="A638" s="24">
        <v>612</v>
      </c>
      <c r="B638" s="5" t="s">
        <v>86</v>
      </c>
      <c r="C638" s="3">
        <f t="shared" si="209"/>
        <v>158</v>
      </c>
      <c r="D638" s="7">
        <f>SUM(D639:D641)</f>
        <v>0</v>
      </c>
      <c r="E638" s="7">
        <f aca="true" t="shared" si="219" ref="E638:J638">SUM(E639:E641)</f>
        <v>50</v>
      </c>
      <c r="F638" s="7">
        <f t="shared" si="219"/>
        <v>57</v>
      </c>
      <c r="G638" s="7">
        <f t="shared" si="219"/>
        <v>51</v>
      </c>
      <c r="H638" s="7">
        <f t="shared" si="219"/>
        <v>0</v>
      </c>
      <c r="I638" s="7">
        <f t="shared" si="219"/>
        <v>0</v>
      </c>
      <c r="J638" s="7">
        <f t="shared" si="219"/>
        <v>0</v>
      </c>
      <c r="K638" s="16">
        <v>93</v>
      </c>
    </row>
    <row r="639" spans="1:11" ht="15.75">
      <c r="A639" s="24">
        <v>613</v>
      </c>
      <c r="B639" s="23" t="s">
        <v>5</v>
      </c>
      <c r="C639" s="3">
        <f t="shared" si="209"/>
        <v>0</v>
      </c>
      <c r="D639" s="3">
        <v>0</v>
      </c>
      <c r="E639" s="3">
        <v>0</v>
      </c>
      <c r="F639" s="3">
        <v>0</v>
      </c>
      <c r="G639" s="3">
        <v>0</v>
      </c>
      <c r="H639" s="3">
        <v>0</v>
      </c>
      <c r="I639" s="3">
        <v>0</v>
      </c>
      <c r="J639" s="3">
        <v>0</v>
      </c>
      <c r="K639" s="16"/>
    </row>
    <row r="640" spans="1:11" ht="15.75">
      <c r="A640" s="24">
        <v>614</v>
      </c>
      <c r="B640" s="23" t="s">
        <v>6</v>
      </c>
      <c r="C640" s="3">
        <f t="shared" si="209"/>
        <v>158</v>
      </c>
      <c r="D640" s="3">
        <v>0</v>
      </c>
      <c r="E640" s="3">
        <v>50</v>
      </c>
      <c r="F640" s="3">
        <v>57</v>
      </c>
      <c r="G640" s="3">
        <v>51</v>
      </c>
      <c r="H640" s="3">
        <v>0</v>
      </c>
      <c r="I640" s="3">
        <v>0</v>
      </c>
      <c r="J640" s="3">
        <v>0</v>
      </c>
      <c r="K640" s="16"/>
    </row>
    <row r="641" spans="1:11" ht="15.75">
      <c r="A641" s="24">
        <v>615</v>
      </c>
      <c r="B641" s="23" t="s">
        <v>215</v>
      </c>
      <c r="C641" s="3">
        <f t="shared" si="209"/>
        <v>0</v>
      </c>
      <c r="D641" s="3">
        <v>0</v>
      </c>
      <c r="E641" s="3">
        <v>0</v>
      </c>
      <c r="F641" s="3">
        <v>0</v>
      </c>
      <c r="G641" s="3">
        <v>0</v>
      </c>
      <c r="H641" s="3">
        <v>0</v>
      </c>
      <c r="I641" s="3">
        <v>0</v>
      </c>
      <c r="J641" s="3">
        <v>0</v>
      </c>
      <c r="K641" s="16"/>
    </row>
    <row r="642" spans="1:11" ht="114" customHeight="1">
      <c r="A642" s="24">
        <v>616</v>
      </c>
      <c r="B642" s="5" t="s">
        <v>87</v>
      </c>
      <c r="C642" s="3">
        <f aca="true" t="shared" si="220" ref="C642:C673">SUM(D642:J642)</f>
        <v>0</v>
      </c>
      <c r="D642" s="7">
        <f>SUM(D643:D645)</f>
        <v>0</v>
      </c>
      <c r="E642" s="7">
        <f aca="true" t="shared" si="221" ref="E642:J642">SUM(E643:E645)</f>
        <v>0</v>
      </c>
      <c r="F642" s="7">
        <f t="shared" si="221"/>
        <v>0</v>
      </c>
      <c r="G642" s="7">
        <f t="shared" si="221"/>
        <v>0</v>
      </c>
      <c r="H642" s="7">
        <f t="shared" si="221"/>
        <v>0</v>
      </c>
      <c r="I642" s="7">
        <f t="shared" si="221"/>
        <v>0</v>
      </c>
      <c r="J642" s="7">
        <f t="shared" si="221"/>
        <v>0</v>
      </c>
      <c r="K642" s="16" t="s">
        <v>52</v>
      </c>
    </row>
    <row r="643" spans="1:11" ht="15.75">
      <c r="A643" s="24">
        <v>617</v>
      </c>
      <c r="B643" s="23" t="s">
        <v>5</v>
      </c>
      <c r="C643" s="3">
        <f t="shared" si="220"/>
        <v>0</v>
      </c>
      <c r="D643" s="3">
        <v>0</v>
      </c>
      <c r="E643" s="3">
        <v>0</v>
      </c>
      <c r="F643" s="3">
        <v>0</v>
      </c>
      <c r="G643" s="3">
        <v>0</v>
      </c>
      <c r="H643" s="3">
        <v>0</v>
      </c>
      <c r="I643" s="3">
        <v>0</v>
      </c>
      <c r="J643" s="3">
        <v>0</v>
      </c>
      <c r="K643" s="16"/>
    </row>
    <row r="644" spans="1:11" ht="15.75">
      <c r="A644" s="24">
        <v>618</v>
      </c>
      <c r="B644" s="23" t="s">
        <v>6</v>
      </c>
      <c r="C644" s="3">
        <f t="shared" si="220"/>
        <v>0</v>
      </c>
      <c r="D644" s="3">
        <v>0</v>
      </c>
      <c r="E644" s="3">
        <v>0</v>
      </c>
      <c r="F644" s="3">
        <v>0</v>
      </c>
      <c r="G644" s="3">
        <v>0</v>
      </c>
      <c r="H644" s="3">
        <v>0</v>
      </c>
      <c r="I644" s="3">
        <v>0</v>
      </c>
      <c r="J644" s="3">
        <v>0</v>
      </c>
      <c r="K644" s="16"/>
    </row>
    <row r="645" spans="1:11" ht="15.75">
      <c r="A645" s="24">
        <v>619</v>
      </c>
      <c r="B645" s="23" t="s">
        <v>215</v>
      </c>
      <c r="C645" s="3">
        <f t="shared" si="220"/>
        <v>0</v>
      </c>
      <c r="D645" s="3">
        <v>0</v>
      </c>
      <c r="E645" s="3">
        <v>0</v>
      </c>
      <c r="F645" s="3">
        <v>0</v>
      </c>
      <c r="G645" s="3">
        <v>0</v>
      </c>
      <c r="H645" s="3">
        <v>0</v>
      </c>
      <c r="I645" s="3">
        <v>0</v>
      </c>
      <c r="J645" s="3">
        <v>0</v>
      </c>
      <c r="K645" s="16"/>
    </row>
    <row r="646" spans="1:11" ht="130.5" customHeight="1">
      <c r="A646" s="24">
        <v>620</v>
      </c>
      <c r="B646" s="5" t="s">
        <v>236</v>
      </c>
      <c r="C646" s="3">
        <f t="shared" si="220"/>
        <v>0</v>
      </c>
      <c r="D646" s="7">
        <f>SUM(D647:D649)</f>
        <v>0</v>
      </c>
      <c r="E646" s="7">
        <f aca="true" t="shared" si="222" ref="E646:J646">SUM(E647:E649)</f>
        <v>0</v>
      </c>
      <c r="F646" s="7">
        <f t="shared" si="222"/>
        <v>0</v>
      </c>
      <c r="G646" s="7">
        <f t="shared" si="222"/>
        <v>0</v>
      </c>
      <c r="H646" s="7">
        <f t="shared" si="222"/>
        <v>0</v>
      </c>
      <c r="I646" s="7">
        <f t="shared" si="222"/>
        <v>0</v>
      </c>
      <c r="J646" s="7">
        <f t="shared" si="222"/>
        <v>0</v>
      </c>
      <c r="K646" s="16" t="s">
        <v>52</v>
      </c>
    </row>
    <row r="647" spans="1:11" ht="15.75">
      <c r="A647" s="24">
        <v>621</v>
      </c>
      <c r="B647" s="23" t="s">
        <v>5</v>
      </c>
      <c r="C647" s="3">
        <f t="shared" si="220"/>
        <v>0</v>
      </c>
      <c r="D647" s="3">
        <v>0</v>
      </c>
      <c r="E647" s="3">
        <v>0</v>
      </c>
      <c r="F647" s="3">
        <v>0</v>
      </c>
      <c r="G647" s="3">
        <v>0</v>
      </c>
      <c r="H647" s="3">
        <v>0</v>
      </c>
      <c r="I647" s="3">
        <v>0</v>
      </c>
      <c r="J647" s="3">
        <v>0</v>
      </c>
      <c r="K647" s="16"/>
    </row>
    <row r="648" spans="1:11" ht="15.75">
      <c r="A648" s="24">
        <v>622</v>
      </c>
      <c r="B648" s="23" t="s">
        <v>6</v>
      </c>
      <c r="C648" s="3">
        <f t="shared" si="220"/>
        <v>0</v>
      </c>
      <c r="D648" s="3">
        <v>0</v>
      </c>
      <c r="E648" s="3">
        <v>0</v>
      </c>
      <c r="F648" s="3">
        <v>0</v>
      </c>
      <c r="G648" s="3">
        <v>0</v>
      </c>
      <c r="H648" s="3">
        <v>0</v>
      </c>
      <c r="I648" s="3">
        <v>0</v>
      </c>
      <c r="J648" s="3">
        <v>0</v>
      </c>
      <c r="K648" s="16"/>
    </row>
    <row r="649" spans="1:11" ht="15.75">
      <c r="A649" s="24">
        <v>623</v>
      </c>
      <c r="B649" s="23" t="s">
        <v>215</v>
      </c>
      <c r="C649" s="3">
        <f t="shared" si="220"/>
        <v>0</v>
      </c>
      <c r="D649" s="3">
        <v>0</v>
      </c>
      <c r="E649" s="3">
        <v>0</v>
      </c>
      <c r="F649" s="3">
        <v>0</v>
      </c>
      <c r="G649" s="3">
        <v>0</v>
      </c>
      <c r="H649" s="3">
        <v>0</v>
      </c>
      <c r="I649" s="3">
        <v>0</v>
      </c>
      <c r="J649" s="3">
        <v>0</v>
      </c>
      <c r="K649" s="16"/>
    </row>
    <row r="650" spans="1:11" ht="162" customHeight="1">
      <c r="A650" s="24">
        <v>624</v>
      </c>
      <c r="B650" s="5" t="s">
        <v>88</v>
      </c>
      <c r="C650" s="3">
        <f t="shared" si="220"/>
        <v>0</v>
      </c>
      <c r="D650" s="7">
        <f>SUM(D651:D653)</f>
        <v>0</v>
      </c>
      <c r="E650" s="7">
        <f aca="true" t="shared" si="223" ref="E650:J650">SUM(E651:E653)</f>
        <v>0</v>
      </c>
      <c r="F650" s="7">
        <f t="shared" si="223"/>
        <v>0</v>
      </c>
      <c r="G650" s="7">
        <f t="shared" si="223"/>
        <v>0</v>
      </c>
      <c r="H650" s="7">
        <f t="shared" si="223"/>
        <v>0</v>
      </c>
      <c r="I650" s="7">
        <f t="shared" si="223"/>
        <v>0</v>
      </c>
      <c r="J650" s="7">
        <f t="shared" si="223"/>
        <v>0</v>
      </c>
      <c r="K650" s="16" t="s">
        <v>52</v>
      </c>
    </row>
    <row r="651" spans="1:11" ht="15.75">
      <c r="A651" s="24">
        <v>625</v>
      </c>
      <c r="B651" s="23" t="s">
        <v>5</v>
      </c>
      <c r="C651" s="3">
        <f t="shared" si="220"/>
        <v>0</v>
      </c>
      <c r="D651" s="3">
        <v>0</v>
      </c>
      <c r="E651" s="3">
        <v>0</v>
      </c>
      <c r="F651" s="3">
        <v>0</v>
      </c>
      <c r="G651" s="3">
        <v>0</v>
      </c>
      <c r="H651" s="3">
        <v>0</v>
      </c>
      <c r="I651" s="3">
        <v>0</v>
      </c>
      <c r="J651" s="3">
        <v>0</v>
      </c>
      <c r="K651" s="17"/>
    </row>
    <row r="652" spans="1:11" ht="15.75">
      <c r="A652" s="24">
        <v>626</v>
      </c>
      <c r="B652" s="23" t="s">
        <v>6</v>
      </c>
      <c r="C652" s="3">
        <f t="shared" si="220"/>
        <v>0</v>
      </c>
      <c r="D652" s="3">
        <v>0</v>
      </c>
      <c r="E652" s="3">
        <v>0</v>
      </c>
      <c r="F652" s="3">
        <v>0</v>
      </c>
      <c r="G652" s="3">
        <v>0</v>
      </c>
      <c r="H652" s="3">
        <v>0</v>
      </c>
      <c r="I652" s="3">
        <v>0</v>
      </c>
      <c r="J652" s="3">
        <v>0</v>
      </c>
      <c r="K652" s="17"/>
    </row>
    <row r="653" spans="1:11" ht="15.75">
      <c r="A653" s="24">
        <v>627</v>
      </c>
      <c r="B653" s="23" t="s">
        <v>215</v>
      </c>
      <c r="C653" s="3">
        <f t="shared" si="220"/>
        <v>0</v>
      </c>
      <c r="D653" s="3">
        <v>0</v>
      </c>
      <c r="E653" s="3">
        <v>0</v>
      </c>
      <c r="F653" s="3">
        <v>0</v>
      </c>
      <c r="G653" s="3">
        <v>0</v>
      </c>
      <c r="H653" s="3">
        <v>0</v>
      </c>
      <c r="I653" s="3">
        <v>0</v>
      </c>
      <c r="J653" s="3">
        <v>0</v>
      </c>
      <c r="K653" s="17"/>
    </row>
    <row r="654" spans="1:11" ht="115.5" customHeight="1">
      <c r="A654" s="24">
        <v>628</v>
      </c>
      <c r="B654" s="5" t="s">
        <v>89</v>
      </c>
      <c r="C654" s="3">
        <f t="shared" si="220"/>
        <v>0</v>
      </c>
      <c r="D654" s="7">
        <f>SUM(D655:D657)</f>
        <v>0</v>
      </c>
      <c r="E654" s="7">
        <f aca="true" t="shared" si="224" ref="E654:J654">SUM(E655:E657)</f>
        <v>0</v>
      </c>
      <c r="F654" s="7">
        <f t="shared" si="224"/>
        <v>0</v>
      </c>
      <c r="G654" s="7">
        <f t="shared" si="224"/>
        <v>0</v>
      </c>
      <c r="H654" s="7">
        <f t="shared" si="224"/>
        <v>0</v>
      </c>
      <c r="I654" s="7">
        <f t="shared" si="224"/>
        <v>0</v>
      </c>
      <c r="J654" s="7">
        <f t="shared" si="224"/>
        <v>0</v>
      </c>
      <c r="K654" s="16" t="s">
        <v>52</v>
      </c>
    </row>
    <row r="655" spans="1:11" ht="15.75">
      <c r="A655" s="24">
        <v>629</v>
      </c>
      <c r="B655" s="23" t="s">
        <v>5</v>
      </c>
      <c r="C655" s="3">
        <f t="shared" si="220"/>
        <v>0</v>
      </c>
      <c r="D655" s="3">
        <v>0</v>
      </c>
      <c r="E655" s="3">
        <v>0</v>
      </c>
      <c r="F655" s="3">
        <v>0</v>
      </c>
      <c r="G655" s="3">
        <v>0</v>
      </c>
      <c r="H655" s="3">
        <v>0</v>
      </c>
      <c r="I655" s="3">
        <v>0</v>
      </c>
      <c r="J655" s="3">
        <v>0</v>
      </c>
      <c r="K655" s="16"/>
    </row>
    <row r="656" spans="1:11" ht="15.75">
      <c r="A656" s="24">
        <v>630</v>
      </c>
      <c r="B656" s="23" t="s">
        <v>6</v>
      </c>
      <c r="C656" s="3">
        <f t="shared" si="220"/>
        <v>0</v>
      </c>
      <c r="D656" s="3">
        <v>0</v>
      </c>
      <c r="E656" s="3">
        <v>0</v>
      </c>
      <c r="F656" s="3">
        <v>0</v>
      </c>
      <c r="G656" s="3">
        <v>0</v>
      </c>
      <c r="H656" s="3">
        <v>0</v>
      </c>
      <c r="I656" s="3">
        <v>0</v>
      </c>
      <c r="J656" s="3">
        <v>0</v>
      </c>
      <c r="K656" s="16"/>
    </row>
    <row r="657" spans="1:11" ht="15.75">
      <c r="A657" s="24">
        <v>631</v>
      </c>
      <c r="B657" s="23" t="s">
        <v>215</v>
      </c>
      <c r="C657" s="3">
        <f t="shared" si="220"/>
        <v>0</v>
      </c>
      <c r="D657" s="3">
        <v>0</v>
      </c>
      <c r="E657" s="3">
        <v>0</v>
      </c>
      <c r="F657" s="3">
        <v>0</v>
      </c>
      <c r="G657" s="3">
        <v>0</v>
      </c>
      <c r="H657" s="3">
        <v>0</v>
      </c>
      <c r="I657" s="3">
        <v>0</v>
      </c>
      <c r="J657" s="3">
        <v>0</v>
      </c>
      <c r="K657" s="16"/>
    </row>
    <row r="658" spans="1:11" ht="114" customHeight="1">
      <c r="A658" s="24">
        <v>632</v>
      </c>
      <c r="B658" s="5" t="s">
        <v>237</v>
      </c>
      <c r="C658" s="3">
        <f t="shared" si="220"/>
        <v>0</v>
      </c>
      <c r="D658" s="7">
        <f aca="true" t="shared" si="225" ref="D658:J658">SUM(D659:D661)</f>
        <v>0</v>
      </c>
      <c r="E658" s="7">
        <f t="shared" si="225"/>
        <v>0</v>
      </c>
      <c r="F658" s="7">
        <f t="shared" si="225"/>
        <v>0</v>
      </c>
      <c r="G658" s="7">
        <f t="shared" si="225"/>
        <v>0</v>
      </c>
      <c r="H658" s="7">
        <f t="shared" si="225"/>
        <v>0</v>
      </c>
      <c r="I658" s="7">
        <f t="shared" si="225"/>
        <v>0</v>
      </c>
      <c r="J658" s="7">
        <f t="shared" si="225"/>
        <v>0</v>
      </c>
      <c r="K658" s="16">
        <v>101</v>
      </c>
    </row>
    <row r="659" spans="1:11" ht="15.75">
      <c r="A659" s="24">
        <v>633</v>
      </c>
      <c r="B659" s="23" t="s">
        <v>5</v>
      </c>
      <c r="C659" s="3">
        <f t="shared" si="220"/>
        <v>0</v>
      </c>
      <c r="D659" s="3">
        <v>0</v>
      </c>
      <c r="E659" s="3">
        <v>0</v>
      </c>
      <c r="F659" s="3">
        <v>0</v>
      </c>
      <c r="G659" s="3">
        <v>0</v>
      </c>
      <c r="H659" s="3">
        <v>0</v>
      </c>
      <c r="I659" s="3">
        <v>0</v>
      </c>
      <c r="J659" s="3">
        <v>0</v>
      </c>
      <c r="K659" s="16"/>
    </row>
    <row r="660" spans="1:11" ht="15.75">
      <c r="A660" s="24">
        <v>634</v>
      </c>
      <c r="B660" s="23" t="s">
        <v>6</v>
      </c>
      <c r="C660" s="3">
        <f t="shared" si="220"/>
        <v>0</v>
      </c>
      <c r="D660" s="3">
        <v>0</v>
      </c>
      <c r="E660" s="3">
        <v>0</v>
      </c>
      <c r="F660" s="3">
        <v>0</v>
      </c>
      <c r="G660" s="3">
        <v>0</v>
      </c>
      <c r="H660" s="3">
        <v>0</v>
      </c>
      <c r="I660" s="3">
        <v>0</v>
      </c>
      <c r="J660" s="3">
        <v>0</v>
      </c>
      <c r="K660" s="16"/>
    </row>
    <row r="661" spans="1:11" ht="15.75">
      <c r="A661" s="24">
        <v>635</v>
      </c>
      <c r="B661" s="23" t="s">
        <v>215</v>
      </c>
      <c r="C661" s="3">
        <f t="shared" si="220"/>
        <v>0</v>
      </c>
      <c r="D661" s="3">
        <v>0</v>
      </c>
      <c r="E661" s="3">
        <v>0</v>
      </c>
      <c r="F661" s="3">
        <v>0</v>
      </c>
      <c r="G661" s="3">
        <v>0</v>
      </c>
      <c r="H661" s="3">
        <v>0</v>
      </c>
      <c r="I661" s="3">
        <v>0</v>
      </c>
      <c r="J661" s="3">
        <v>0</v>
      </c>
      <c r="K661" s="16"/>
    </row>
    <row r="662" spans="1:11" ht="100.5" customHeight="1">
      <c r="A662" s="24">
        <v>636</v>
      </c>
      <c r="B662" s="5" t="s">
        <v>238</v>
      </c>
      <c r="C662" s="3">
        <f t="shared" si="220"/>
        <v>0</v>
      </c>
      <c r="D662" s="7">
        <f>SUM(D663:D665)</f>
        <v>0</v>
      </c>
      <c r="E662" s="7">
        <f aca="true" t="shared" si="226" ref="E662:J662">SUM(E663:E665)</f>
        <v>0</v>
      </c>
      <c r="F662" s="7">
        <f t="shared" si="226"/>
        <v>0</v>
      </c>
      <c r="G662" s="7">
        <f t="shared" si="226"/>
        <v>0</v>
      </c>
      <c r="H662" s="7">
        <f t="shared" si="226"/>
        <v>0</v>
      </c>
      <c r="I662" s="7">
        <f t="shared" si="226"/>
        <v>0</v>
      </c>
      <c r="J662" s="7">
        <f t="shared" si="226"/>
        <v>0</v>
      </c>
      <c r="K662" s="16">
        <v>101</v>
      </c>
    </row>
    <row r="663" spans="1:11" ht="15.75">
      <c r="A663" s="24">
        <v>637</v>
      </c>
      <c r="B663" s="23" t="s">
        <v>5</v>
      </c>
      <c r="C663" s="3">
        <f t="shared" si="220"/>
        <v>0</v>
      </c>
      <c r="D663" s="3">
        <v>0</v>
      </c>
      <c r="E663" s="3">
        <v>0</v>
      </c>
      <c r="F663" s="3">
        <v>0</v>
      </c>
      <c r="G663" s="3">
        <v>0</v>
      </c>
      <c r="H663" s="3">
        <v>0</v>
      </c>
      <c r="I663" s="3">
        <v>0</v>
      </c>
      <c r="J663" s="3">
        <v>0</v>
      </c>
      <c r="K663" s="17"/>
    </row>
    <row r="664" spans="1:11" ht="15.75">
      <c r="A664" s="24">
        <v>638</v>
      </c>
      <c r="B664" s="23" t="s">
        <v>6</v>
      </c>
      <c r="C664" s="3">
        <f t="shared" si="220"/>
        <v>0</v>
      </c>
      <c r="D664" s="3">
        <v>0</v>
      </c>
      <c r="E664" s="3">
        <v>0</v>
      </c>
      <c r="F664" s="3">
        <v>0</v>
      </c>
      <c r="G664" s="3">
        <v>0</v>
      </c>
      <c r="H664" s="3">
        <v>0</v>
      </c>
      <c r="I664" s="3">
        <v>0</v>
      </c>
      <c r="J664" s="3">
        <v>0</v>
      </c>
      <c r="K664" s="17"/>
    </row>
    <row r="665" spans="1:11" ht="15.75">
      <c r="A665" s="24">
        <v>639</v>
      </c>
      <c r="B665" s="23" t="s">
        <v>215</v>
      </c>
      <c r="C665" s="3">
        <f t="shared" si="220"/>
        <v>0</v>
      </c>
      <c r="D665" s="3">
        <v>0</v>
      </c>
      <c r="E665" s="3">
        <v>0</v>
      </c>
      <c r="F665" s="3">
        <v>0</v>
      </c>
      <c r="G665" s="3">
        <v>0</v>
      </c>
      <c r="H665" s="3">
        <v>0</v>
      </c>
      <c r="I665" s="3">
        <v>0</v>
      </c>
      <c r="J665" s="3">
        <v>0</v>
      </c>
      <c r="K665" s="17"/>
    </row>
    <row r="666" spans="1:11" ht="82.5" customHeight="1">
      <c r="A666" s="24">
        <v>640</v>
      </c>
      <c r="B666" s="5" t="s">
        <v>90</v>
      </c>
      <c r="C666" s="3">
        <f t="shared" si="220"/>
        <v>0</v>
      </c>
      <c r="D666" s="7">
        <f>SUM(D667:D669)</f>
        <v>0</v>
      </c>
      <c r="E666" s="7">
        <f aca="true" t="shared" si="227" ref="E666:J666">SUM(E667:E669)</f>
        <v>0</v>
      </c>
      <c r="F666" s="7">
        <f t="shared" si="227"/>
        <v>0</v>
      </c>
      <c r="G666" s="7">
        <f t="shared" si="227"/>
        <v>0</v>
      </c>
      <c r="H666" s="7">
        <f t="shared" si="227"/>
        <v>0</v>
      </c>
      <c r="I666" s="7">
        <f t="shared" si="227"/>
        <v>0</v>
      </c>
      <c r="J666" s="7">
        <f t="shared" si="227"/>
        <v>0</v>
      </c>
      <c r="K666" s="16">
        <v>101</v>
      </c>
    </row>
    <row r="667" spans="1:11" ht="15.75">
      <c r="A667" s="24">
        <v>641</v>
      </c>
      <c r="B667" s="23" t="s">
        <v>5</v>
      </c>
      <c r="C667" s="3">
        <f t="shared" si="220"/>
        <v>0</v>
      </c>
      <c r="D667" s="3">
        <v>0</v>
      </c>
      <c r="E667" s="3">
        <v>0</v>
      </c>
      <c r="F667" s="3">
        <v>0</v>
      </c>
      <c r="G667" s="3">
        <v>0</v>
      </c>
      <c r="H667" s="3">
        <v>0</v>
      </c>
      <c r="I667" s="3">
        <v>0</v>
      </c>
      <c r="J667" s="3">
        <v>0</v>
      </c>
      <c r="K667" s="16"/>
    </row>
    <row r="668" spans="1:11" ht="15.75">
      <c r="A668" s="24">
        <v>642</v>
      </c>
      <c r="B668" s="23" t="s">
        <v>6</v>
      </c>
      <c r="C668" s="3">
        <f t="shared" si="220"/>
        <v>0</v>
      </c>
      <c r="D668" s="3">
        <v>0</v>
      </c>
      <c r="E668" s="3">
        <v>0</v>
      </c>
      <c r="F668" s="3">
        <v>0</v>
      </c>
      <c r="G668" s="3">
        <v>0</v>
      </c>
      <c r="H668" s="3">
        <v>0</v>
      </c>
      <c r="I668" s="3">
        <v>0</v>
      </c>
      <c r="J668" s="3">
        <v>0</v>
      </c>
      <c r="K668" s="16"/>
    </row>
    <row r="669" spans="1:11" ht="15.75">
      <c r="A669" s="24">
        <v>643</v>
      </c>
      <c r="B669" s="23" t="s">
        <v>215</v>
      </c>
      <c r="C669" s="3">
        <f t="shared" si="220"/>
        <v>0</v>
      </c>
      <c r="D669" s="3">
        <v>0</v>
      </c>
      <c r="E669" s="3">
        <v>0</v>
      </c>
      <c r="F669" s="3">
        <v>0</v>
      </c>
      <c r="G669" s="3">
        <v>0</v>
      </c>
      <c r="H669" s="3">
        <v>0</v>
      </c>
      <c r="I669" s="3">
        <v>0</v>
      </c>
      <c r="J669" s="3">
        <v>0</v>
      </c>
      <c r="K669" s="16"/>
    </row>
    <row r="670" spans="1:11" ht="81.75" customHeight="1">
      <c r="A670" s="24">
        <v>644</v>
      </c>
      <c r="B670" s="5" t="s">
        <v>91</v>
      </c>
      <c r="C670" s="3">
        <f t="shared" si="220"/>
        <v>0</v>
      </c>
      <c r="D670" s="7">
        <f>SUM(D671:D673)</f>
        <v>0</v>
      </c>
      <c r="E670" s="7">
        <f aca="true" t="shared" si="228" ref="E670:J670">SUM(E671:E673)</f>
        <v>0</v>
      </c>
      <c r="F670" s="7">
        <f t="shared" si="228"/>
        <v>0</v>
      </c>
      <c r="G670" s="7">
        <f t="shared" si="228"/>
        <v>0</v>
      </c>
      <c r="H670" s="7">
        <f t="shared" si="228"/>
        <v>0</v>
      </c>
      <c r="I670" s="7">
        <f t="shared" si="228"/>
        <v>0</v>
      </c>
      <c r="J670" s="7">
        <f t="shared" si="228"/>
        <v>0</v>
      </c>
      <c r="K670" s="16">
        <v>103</v>
      </c>
    </row>
    <row r="671" spans="1:11" ht="15.75">
      <c r="A671" s="24">
        <v>645</v>
      </c>
      <c r="B671" s="23" t="s">
        <v>5</v>
      </c>
      <c r="C671" s="3">
        <f t="shared" si="220"/>
        <v>0</v>
      </c>
      <c r="D671" s="3">
        <v>0</v>
      </c>
      <c r="E671" s="3">
        <v>0</v>
      </c>
      <c r="F671" s="3">
        <v>0</v>
      </c>
      <c r="G671" s="3">
        <v>0</v>
      </c>
      <c r="H671" s="3">
        <v>0</v>
      </c>
      <c r="I671" s="3">
        <v>0</v>
      </c>
      <c r="J671" s="3">
        <v>0</v>
      </c>
      <c r="K671" s="16"/>
    </row>
    <row r="672" spans="1:11" ht="15.75">
      <c r="A672" s="24">
        <v>646</v>
      </c>
      <c r="B672" s="23" t="s">
        <v>6</v>
      </c>
      <c r="C672" s="3">
        <f t="shared" si="220"/>
        <v>0</v>
      </c>
      <c r="D672" s="3">
        <v>0</v>
      </c>
      <c r="E672" s="3">
        <v>0</v>
      </c>
      <c r="F672" s="3">
        <v>0</v>
      </c>
      <c r="G672" s="3">
        <v>0</v>
      </c>
      <c r="H672" s="3">
        <v>0</v>
      </c>
      <c r="I672" s="3">
        <v>0</v>
      </c>
      <c r="J672" s="3">
        <v>0</v>
      </c>
      <c r="K672" s="16"/>
    </row>
    <row r="673" spans="1:11" ht="15.75">
      <c r="A673" s="24">
        <v>647</v>
      </c>
      <c r="B673" s="23" t="s">
        <v>215</v>
      </c>
      <c r="C673" s="3">
        <f t="shared" si="220"/>
        <v>0</v>
      </c>
      <c r="D673" s="3">
        <v>0</v>
      </c>
      <c r="E673" s="3">
        <v>0</v>
      </c>
      <c r="F673" s="3">
        <v>0</v>
      </c>
      <c r="G673" s="3">
        <v>0</v>
      </c>
      <c r="H673" s="3">
        <v>0</v>
      </c>
      <c r="I673" s="3">
        <v>0</v>
      </c>
      <c r="J673" s="3">
        <v>0</v>
      </c>
      <c r="K673" s="16"/>
    </row>
    <row r="674" spans="1:11" ht="109.5" customHeight="1">
      <c r="A674" s="24">
        <v>648</v>
      </c>
      <c r="B674" s="5" t="s">
        <v>131</v>
      </c>
      <c r="C674" s="3">
        <f aca="true" t="shared" si="229" ref="C674:C705">SUM(D674:J674)</f>
        <v>0</v>
      </c>
      <c r="D674" s="7">
        <f>SUM(D675:D677)</f>
        <v>0</v>
      </c>
      <c r="E674" s="7">
        <f aca="true" t="shared" si="230" ref="E674:J674">SUM(E675:E677)</f>
        <v>0</v>
      </c>
      <c r="F674" s="7">
        <f t="shared" si="230"/>
        <v>0</v>
      </c>
      <c r="G674" s="7">
        <f t="shared" si="230"/>
        <v>0</v>
      </c>
      <c r="H674" s="7">
        <f t="shared" si="230"/>
        <v>0</v>
      </c>
      <c r="I674" s="7">
        <f t="shared" si="230"/>
        <v>0</v>
      </c>
      <c r="J674" s="7">
        <f t="shared" si="230"/>
        <v>0</v>
      </c>
      <c r="K674" s="16">
        <v>104</v>
      </c>
    </row>
    <row r="675" spans="1:11" ht="15.75">
      <c r="A675" s="24">
        <v>649</v>
      </c>
      <c r="B675" s="23" t="s">
        <v>5</v>
      </c>
      <c r="C675" s="3">
        <f t="shared" si="229"/>
        <v>0</v>
      </c>
      <c r="D675" s="3">
        <v>0</v>
      </c>
      <c r="E675" s="3">
        <v>0</v>
      </c>
      <c r="F675" s="3">
        <v>0</v>
      </c>
      <c r="G675" s="3">
        <v>0</v>
      </c>
      <c r="H675" s="3">
        <v>0</v>
      </c>
      <c r="I675" s="3">
        <v>0</v>
      </c>
      <c r="J675" s="3">
        <v>0</v>
      </c>
      <c r="K675" s="16"/>
    </row>
    <row r="676" spans="1:11" ht="15.75">
      <c r="A676" s="24">
        <v>650</v>
      </c>
      <c r="B676" s="23" t="s">
        <v>6</v>
      </c>
      <c r="C676" s="3">
        <f t="shared" si="229"/>
        <v>0</v>
      </c>
      <c r="D676" s="3">
        <v>0</v>
      </c>
      <c r="E676" s="3">
        <v>0</v>
      </c>
      <c r="F676" s="3">
        <v>0</v>
      </c>
      <c r="G676" s="3">
        <v>0</v>
      </c>
      <c r="H676" s="3">
        <v>0</v>
      </c>
      <c r="I676" s="3">
        <v>0</v>
      </c>
      <c r="J676" s="3">
        <v>0</v>
      </c>
      <c r="K676" s="16"/>
    </row>
    <row r="677" spans="1:11" ht="15.75">
      <c r="A677" s="24">
        <v>651</v>
      </c>
      <c r="B677" s="23" t="s">
        <v>215</v>
      </c>
      <c r="C677" s="3">
        <f t="shared" si="229"/>
        <v>0</v>
      </c>
      <c r="D677" s="3">
        <v>0</v>
      </c>
      <c r="E677" s="3">
        <v>0</v>
      </c>
      <c r="F677" s="3">
        <v>0</v>
      </c>
      <c r="G677" s="3">
        <v>0</v>
      </c>
      <c r="H677" s="3">
        <v>0</v>
      </c>
      <c r="I677" s="3">
        <v>0</v>
      </c>
      <c r="J677" s="3">
        <v>0</v>
      </c>
      <c r="K677" s="16"/>
    </row>
    <row r="678" spans="1:11" ht="114.75" customHeight="1">
      <c r="A678" s="24">
        <v>652</v>
      </c>
      <c r="B678" s="5" t="s">
        <v>132</v>
      </c>
      <c r="C678" s="3">
        <f t="shared" si="229"/>
        <v>0</v>
      </c>
      <c r="D678" s="7">
        <f>SUM(D679:D681)</f>
        <v>0</v>
      </c>
      <c r="E678" s="7">
        <f aca="true" t="shared" si="231" ref="E678:J678">SUM(E679:E681)</f>
        <v>0</v>
      </c>
      <c r="F678" s="7">
        <f t="shared" si="231"/>
        <v>0</v>
      </c>
      <c r="G678" s="7">
        <f t="shared" si="231"/>
        <v>0</v>
      </c>
      <c r="H678" s="7">
        <f t="shared" si="231"/>
        <v>0</v>
      </c>
      <c r="I678" s="7">
        <f t="shared" si="231"/>
        <v>0</v>
      </c>
      <c r="J678" s="7">
        <f t="shared" si="231"/>
        <v>0</v>
      </c>
      <c r="K678" s="16">
        <v>107</v>
      </c>
    </row>
    <row r="679" spans="1:11" ht="15.75">
      <c r="A679" s="24">
        <v>653</v>
      </c>
      <c r="B679" s="23" t="s">
        <v>5</v>
      </c>
      <c r="C679" s="3">
        <f t="shared" si="229"/>
        <v>0</v>
      </c>
      <c r="D679" s="3">
        <v>0</v>
      </c>
      <c r="E679" s="3">
        <v>0</v>
      </c>
      <c r="F679" s="3">
        <v>0</v>
      </c>
      <c r="G679" s="3">
        <v>0</v>
      </c>
      <c r="H679" s="3">
        <v>0</v>
      </c>
      <c r="I679" s="3">
        <v>0</v>
      </c>
      <c r="J679" s="3">
        <v>0</v>
      </c>
      <c r="K679" s="16"/>
    </row>
    <row r="680" spans="1:11" ht="15.75">
      <c r="A680" s="24">
        <v>654</v>
      </c>
      <c r="B680" s="23" t="s">
        <v>6</v>
      </c>
      <c r="C680" s="3">
        <f t="shared" si="229"/>
        <v>0</v>
      </c>
      <c r="D680" s="3">
        <v>0</v>
      </c>
      <c r="E680" s="3">
        <v>0</v>
      </c>
      <c r="F680" s="3">
        <v>0</v>
      </c>
      <c r="G680" s="3">
        <v>0</v>
      </c>
      <c r="H680" s="3">
        <v>0</v>
      </c>
      <c r="I680" s="3">
        <v>0</v>
      </c>
      <c r="J680" s="3">
        <v>0</v>
      </c>
      <c r="K680" s="16"/>
    </row>
    <row r="681" spans="1:11" ht="15.75">
      <c r="A681" s="24">
        <v>655</v>
      </c>
      <c r="B681" s="23" t="s">
        <v>215</v>
      </c>
      <c r="C681" s="3">
        <f t="shared" si="229"/>
        <v>0</v>
      </c>
      <c r="D681" s="3">
        <v>0</v>
      </c>
      <c r="E681" s="3">
        <v>0</v>
      </c>
      <c r="F681" s="3">
        <v>0</v>
      </c>
      <c r="G681" s="3">
        <v>0</v>
      </c>
      <c r="H681" s="3">
        <v>0</v>
      </c>
      <c r="I681" s="3">
        <v>0</v>
      </c>
      <c r="J681" s="3">
        <v>0</v>
      </c>
      <c r="K681" s="16"/>
    </row>
    <row r="682" spans="1:11" ht="125.25" customHeight="1">
      <c r="A682" s="24">
        <v>656</v>
      </c>
      <c r="B682" s="5" t="s">
        <v>133</v>
      </c>
      <c r="C682" s="3">
        <f t="shared" si="229"/>
        <v>0</v>
      </c>
      <c r="D682" s="7">
        <f>SUM(D683:D685)</f>
        <v>0</v>
      </c>
      <c r="E682" s="7">
        <f aca="true" t="shared" si="232" ref="E682:J682">SUM(E683:E685)</f>
        <v>0</v>
      </c>
      <c r="F682" s="7">
        <f t="shared" si="232"/>
        <v>0</v>
      </c>
      <c r="G682" s="7">
        <f t="shared" si="232"/>
        <v>0</v>
      </c>
      <c r="H682" s="7">
        <f t="shared" si="232"/>
        <v>0</v>
      </c>
      <c r="I682" s="7">
        <f t="shared" si="232"/>
        <v>0</v>
      </c>
      <c r="J682" s="7">
        <f t="shared" si="232"/>
        <v>0</v>
      </c>
      <c r="K682" s="16">
        <v>107</v>
      </c>
    </row>
    <row r="683" spans="1:11" ht="15.75">
      <c r="A683" s="24">
        <v>657</v>
      </c>
      <c r="B683" s="23" t="s">
        <v>5</v>
      </c>
      <c r="C683" s="3">
        <f t="shared" si="229"/>
        <v>0</v>
      </c>
      <c r="D683" s="3">
        <v>0</v>
      </c>
      <c r="E683" s="3">
        <v>0</v>
      </c>
      <c r="F683" s="3">
        <v>0</v>
      </c>
      <c r="G683" s="3">
        <v>0</v>
      </c>
      <c r="H683" s="3">
        <v>0</v>
      </c>
      <c r="I683" s="3">
        <v>0</v>
      </c>
      <c r="J683" s="3">
        <v>0</v>
      </c>
      <c r="K683" s="17"/>
    </row>
    <row r="684" spans="1:11" ht="15.75">
      <c r="A684" s="24">
        <v>658</v>
      </c>
      <c r="B684" s="23" t="s">
        <v>6</v>
      </c>
      <c r="C684" s="3">
        <f t="shared" si="229"/>
        <v>0</v>
      </c>
      <c r="D684" s="3">
        <v>0</v>
      </c>
      <c r="E684" s="3">
        <v>0</v>
      </c>
      <c r="F684" s="3">
        <v>0</v>
      </c>
      <c r="G684" s="3">
        <v>0</v>
      </c>
      <c r="H684" s="3">
        <v>0</v>
      </c>
      <c r="I684" s="3">
        <v>0</v>
      </c>
      <c r="J684" s="3">
        <v>0</v>
      </c>
      <c r="K684" s="17"/>
    </row>
    <row r="685" spans="1:11" ht="15.75">
      <c r="A685" s="24">
        <v>659</v>
      </c>
      <c r="B685" s="23" t="s">
        <v>215</v>
      </c>
      <c r="C685" s="3">
        <f t="shared" si="229"/>
        <v>0</v>
      </c>
      <c r="D685" s="3">
        <v>0</v>
      </c>
      <c r="E685" s="3">
        <v>0</v>
      </c>
      <c r="F685" s="3">
        <v>0</v>
      </c>
      <c r="G685" s="3">
        <v>0</v>
      </c>
      <c r="H685" s="3">
        <v>0</v>
      </c>
      <c r="I685" s="3">
        <v>0</v>
      </c>
      <c r="J685" s="3">
        <v>0</v>
      </c>
      <c r="K685" s="17"/>
    </row>
    <row r="686" spans="1:11" ht="141.75">
      <c r="A686" s="24">
        <v>660</v>
      </c>
      <c r="B686" s="5" t="s">
        <v>92</v>
      </c>
      <c r="C686" s="3">
        <f t="shared" si="229"/>
        <v>0</v>
      </c>
      <c r="D686" s="7">
        <f>SUM(D687:D689)</f>
        <v>0</v>
      </c>
      <c r="E686" s="7">
        <f aca="true" t="shared" si="233" ref="E686:J686">SUM(E687:E689)</f>
        <v>0</v>
      </c>
      <c r="F686" s="7">
        <f t="shared" si="233"/>
        <v>0</v>
      </c>
      <c r="G686" s="7">
        <f t="shared" si="233"/>
        <v>0</v>
      </c>
      <c r="H686" s="7">
        <f t="shared" si="233"/>
        <v>0</v>
      </c>
      <c r="I686" s="7">
        <f t="shared" si="233"/>
        <v>0</v>
      </c>
      <c r="J686" s="7">
        <f t="shared" si="233"/>
        <v>0</v>
      </c>
      <c r="K686" s="16">
        <v>107</v>
      </c>
    </row>
    <row r="687" spans="1:11" ht="15.75">
      <c r="A687" s="24">
        <v>661</v>
      </c>
      <c r="B687" s="23" t="s">
        <v>5</v>
      </c>
      <c r="C687" s="3">
        <f t="shared" si="229"/>
        <v>0</v>
      </c>
      <c r="D687" s="3">
        <v>0</v>
      </c>
      <c r="E687" s="3">
        <v>0</v>
      </c>
      <c r="F687" s="3">
        <v>0</v>
      </c>
      <c r="G687" s="3">
        <v>0</v>
      </c>
      <c r="H687" s="3">
        <v>0</v>
      </c>
      <c r="I687" s="3">
        <v>0</v>
      </c>
      <c r="J687" s="3">
        <v>0</v>
      </c>
      <c r="K687" s="17"/>
    </row>
    <row r="688" spans="1:11" ht="15.75">
      <c r="A688" s="24">
        <v>662</v>
      </c>
      <c r="B688" s="23" t="s">
        <v>6</v>
      </c>
      <c r="C688" s="3">
        <f t="shared" si="229"/>
        <v>0</v>
      </c>
      <c r="D688" s="3">
        <f>186.9-186.9</f>
        <v>0</v>
      </c>
      <c r="E688" s="3">
        <v>0</v>
      </c>
      <c r="F688" s="3">
        <v>0</v>
      </c>
      <c r="G688" s="3">
        <v>0</v>
      </c>
      <c r="H688" s="3">
        <v>0</v>
      </c>
      <c r="I688" s="3">
        <v>0</v>
      </c>
      <c r="J688" s="3">
        <v>0</v>
      </c>
      <c r="K688" s="17"/>
    </row>
    <row r="689" spans="1:11" ht="15.75">
      <c r="A689" s="24">
        <v>663</v>
      </c>
      <c r="B689" s="23" t="s">
        <v>215</v>
      </c>
      <c r="C689" s="3">
        <f t="shared" si="229"/>
        <v>0</v>
      </c>
      <c r="D689" s="3">
        <v>0</v>
      </c>
      <c r="E689" s="3">
        <v>0</v>
      </c>
      <c r="F689" s="3">
        <v>0</v>
      </c>
      <c r="G689" s="3">
        <v>0</v>
      </c>
      <c r="H689" s="3">
        <v>0</v>
      </c>
      <c r="I689" s="3">
        <v>0</v>
      </c>
      <c r="J689" s="3">
        <v>0</v>
      </c>
      <c r="K689" s="17"/>
    </row>
    <row r="690" spans="1:11" ht="94.5">
      <c r="A690" s="24">
        <v>664</v>
      </c>
      <c r="B690" s="5" t="s">
        <v>93</v>
      </c>
      <c r="C690" s="3">
        <f t="shared" si="229"/>
        <v>210</v>
      </c>
      <c r="D690" s="7">
        <f>SUM(D691:D693)</f>
        <v>210</v>
      </c>
      <c r="E690" s="7">
        <f aca="true" t="shared" si="234" ref="E690:J690">SUM(E691:E693)</f>
        <v>0</v>
      </c>
      <c r="F690" s="7">
        <f t="shared" si="234"/>
        <v>0</v>
      </c>
      <c r="G690" s="7">
        <f t="shared" si="234"/>
        <v>0</v>
      </c>
      <c r="H690" s="7">
        <f t="shared" si="234"/>
        <v>0</v>
      </c>
      <c r="I690" s="7">
        <f t="shared" si="234"/>
        <v>0</v>
      </c>
      <c r="J690" s="7">
        <f t="shared" si="234"/>
        <v>0</v>
      </c>
      <c r="K690" s="16">
        <v>107</v>
      </c>
    </row>
    <row r="691" spans="1:11" ht="15.75">
      <c r="A691" s="24">
        <v>665</v>
      </c>
      <c r="B691" s="23" t="s">
        <v>5</v>
      </c>
      <c r="C691" s="3">
        <f t="shared" si="229"/>
        <v>0</v>
      </c>
      <c r="D691" s="3">
        <v>0</v>
      </c>
      <c r="E691" s="3">
        <v>0</v>
      </c>
      <c r="F691" s="3">
        <v>0</v>
      </c>
      <c r="G691" s="3">
        <v>0</v>
      </c>
      <c r="H691" s="3">
        <v>0</v>
      </c>
      <c r="I691" s="3">
        <v>0</v>
      </c>
      <c r="J691" s="3">
        <v>0</v>
      </c>
      <c r="K691" s="17"/>
    </row>
    <row r="692" spans="1:11" ht="15.75">
      <c r="A692" s="24">
        <v>666</v>
      </c>
      <c r="B692" s="23" t="s">
        <v>6</v>
      </c>
      <c r="C692" s="3">
        <f t="shared" si="229"/>
        <v>210</v>
      </c>
      <c r="D692" s="3">
        <v>210</v>
      </c>
      <c r="E692" s="3">
        <v>0</v>
      </c>
      <c r="F692" s="3">
        <v>0</v>
      </c>
      <c r="G692" s="3">
        <v>0</v>
      </c>
      <c r="H692" s="3">
        <v>0</v>
      </c>
      <c r="I692" s="3">
        <v>0</v>
      </c>
      <c r="J692" s="3">
        <v>0</v>
      </c>
      <c r="K692" s="17"/>
    </row>
    <row r="693" spans="1:11" ht="15.75">
      <c r="A693" s="24">
        <v>667</v>
      </c>
      <c r="B693" s="23" t="s">
        <v>215</v>
      </c>
      <c r="C693" s="3">
        <f t="shared" si="229"/>
        <v>0</v>
      </c>
      <c r="D693" s="3">
        <v>0</v>
      </c>
      <c r="E693" s="3">
        <v>0</v>
      </c>
      <c r="F693" s="3">
        <v>0</v>
      </c>
      <c r="G693" s="3">
        <v>0</v>
      </c>
      <c r="H693" s="3">
        <v>0</v>
      </c>
      <c r="I693" s="3">
        <v>0</v>
      </c>
      <c r="J693" s="3">
        <v>0</v>
      </c>
      <c r="K693" s="17"/>
    </row>
    <row r="694" spans="1:11" ht="78" customHeight="1">
      <c r="A694" s="24">
        <v>668</v>
      </c>
      <c r="B694" s="5" t="s">
        <v>94</v>
      </c>
      <c r="C694" s="3">
        <f t="shared" si="229"/>
        <v>79</v>
      </c>
      <c r="D694" s="7">
        <f>SUM(D695:D697)</f>
        <v>79</v>
      </c>
      <c r="E694" s="7">
        <f aca="true" t="shared" si="235" ref="E694:J694">SUM(E695:E697)</f>
        <v>0</v>
      </c>
      <c r="F694" s="7">
        <f t="shared" si="235"/>
        <v>0</v>
      </c>
      <c r="G694" s="7">
        <f t="shared" si="235"/>
        <v>0</v>
      </c>
      <c r="H694" s="7">
        <f t="shared" si="235"/>
        <v>0</v>
      </c>
      <c r="I694" s="7">
        <f t="shared" si="235"/>
        <v>0</v>
      </c>
      <c r="J694" s="7">
        <f t="shared" si="235"/>
        <v>0</v>
      </c>
      <c r="K694" s="16">
        <v>107</v>
      </c>
    </row>
    <row r="695" spans="1:11" ht="15.75">
      <c r="A695" s="24">
        <v>669</v>
      </c>
      <c r="B695" s="23" t="s">
        <v>5</v>
      </c>
      <c r="C695" s="3">
        <f t="shared" si="229"/>
        <v>0</v>
      </c>
      <c r="D695" s="3">
        <v>0</v>
      </c>
      <c r="E695" s="3">
        <v>0</v>
      </c>
      <c r="F695" s="3">
        <v>0</v>
      </c>
      <c r="G695" s="3">
        <v>0</v>
      </c>
      <c r="H695" s="3">
        <v>0</v>
      </c>
      <c r="I695" s="3">
        <v>0</v>
      </c>
      <c r="J695" s="3">
        <v>0</v>
      </c>
      <c r="K695" s="17"/>
    </row>
    <row r="696" spans="1:11" ht="15.75">
      <c r="A696" s="24">
        <v>670</v>
      </c>
      <c r="B696" s="23" t="s">
        <v>6</v>
      </c>
      <c r="C696" s="3">
        <f t="shared" si="229"/>
        <v>79</v>
      </c>
      <c r="D696" s="3">
        <v>79</v>
      </c>
      <c r="E696" s="3">
        <v>0</v>
      </c>
      <c r="F696" s="3">
        <v>0</v>
      </c>
      <c r="G696" s="3">
        <v>0</v>
      </c>
      <c r="H696" s="3">
        <v>0</v>
      </c>
      <c r="I696" s="3">
        <v>0</v>
      </c>
      <c r="J696" s="3">
        <v>0</v>
      </c>
      <c r="K696" s="17"/>
    </row>
    <row r="697" spans="1:11" ht="15.75">
      <c r="A697" s="24">
        <v>671</v>
      </c>
      <c r="B697" s="23" t="s">
        <v>215</v>
      </c>
      <c r="C697" s="3">
        <f t="shared" si="229"/>
        <v>0</v>
      </c>
      <c r="D697" s="3">
        <v>0</v>
      </c>
      <c r="E697" s="3">
        <v>0</v>
      </c>
      <c r="F697" s="3">
        <v>0</v>
      </c>
      <c r="G697" s="3">
        <v>0</v>
      </c>
      <c r="H697" s="3">
        <v>0</v>
      </c>
      <c r="I697" s="3">
        <v>0</v>
      </c>
      <c r="J697" s="3">
        <v>0</v>
      </c>
      <c r="K697" s="17"/>
    </row>
    <row r="698" spans="1:11" ht="80.25" customHeight="1">
      <c r="A698" s="24">
        <v>672</v>
      </c>
      <c r="B698" s="5" t="s">
        <v>95</v>
      </c>
      <c r="C698" s="3">
        <f t="shared" si="229"/>
        <v>100</v>
      </c>
      <c r="D698" s="7">
        <f>SUM(D699:D701)</f>
        <v>0</v>
      </c>
      <c r="E698" s="7">
        <f aca="true" t="shared" si="236" ref="E698:J698">SUM(E699:E701)</f>
        <v>100</v>
      </c>
      <c r="F698" s="7">
        <f t="shared" si="236"/>
        <v>0</v>
      </c>
      <c r="G698" s="7">
        <f t="shared" si="236"/>
        <v>0</v>
      </c>
      <c r="H698" s="7">
        <f t="shared" si="236"/>
        <v>0</v>
      </c>
      <c r="I698" s="7">
        <f t="shared" si="236"/>
        <v>0</v>
      </c>
      <c r="J698" s="7">
        <f t="shared" si="236"/>
        <v>0</v>
      </c>
      <c r="K698" s="16">
        <v>107</v>
      </c>
    </row>
    <row r="699" spans="1:11" ht="15.75">
      <c r="A699" s="24">
        <v>673</v>
      </c>
      <c r="B699" s="23" t="s">
        <v>5</v>
      </c>
      <c r="C699" s="3">
        <f t="shared" si="229"/>
        <v>0</v>
      </c>
      <c r="D699" s="3">
        <v>0</v>
      </c>
      <c r="E699" s="3">
        <v>0</v>
      </c>
      <c r="F699" s="3">
        <v>0</v>
      </c>
      <c r="G699" s="3">
        <v>0</v>
      </c>
      <c r="H699" s="3">
        <v>0</v>
      </c>
      <c r="I699" s="3">
        <v>0</v>
      </c>
      <c r="J699" s="3">
        <v>0</v>
      </c>
      <c r="K699" s="17"/>
    </row>
    <row r="700" spans="1:11" ht="15.75">
      <c r="A700" s="24">
        <v>674</v>
      </c>
      <c r="B700" s="23" t="s">
        <v>6</v>
      </c>
      <c r="C700" s="3">
        <f t="shared" si="229"/>
        <v>100</v>
      </c>
      <c r="D700" s="3">
        <f>100-100</f>
        <v>0</v>
      </c>
      <c r="E700" s="3">
        <v>100</v>
      </c>
      <c r="F700" s="3">
        <v>0</v>
      </c>
      <c r="G700" s="3">
        <v>0</v>
      </c>
      <c r="H700" s="3">
        <v>0</v>
      </c>
      <c r="I700" s="3">
        <v>0</v>
      </c>
      <c r="J700" s="3">
        <v>0</v>
      </c>
      <c r="K700" s="17"/>
    </row>
    <row r="701" spans="1:11" ht="15.75">
      <c r="A701" s="24">
        <v>675</v>
      </c>
      <c r="B701" s="23" t="s">
        <v>215</v>
      </c>
      <c r="C701" s="3">
        <f t="shared" si="229"/>
        <v>0</v>
      </c>
      <c r="D701" s="3">
        <v>0</v>
      </c>
      <c r="E701" s="3">
        <v>0</v>
      </c>
      <c r="F701" s="3">
        <v>0</v>
      </c>
      <c r="G701" s="3">
        <v>0</v>
      </c>
      <c r="H701" s="3">
        <v>0</v>
      </c>
      <c r="I701" s="3">
        <v>0</v>
      </c>
      <c r="J701" s="3">
        <v>0</v>
      </c>
      <c r="K701" s="17"/>
    </row>
    <row r="702" spans="1:11" ht="126">
      <c r="A702" s="24">
        <v>676</v>
      </c>
      <c r="B702" s="5" t="s">
        <v>128</v>
      </c>
      <c r="C702" s="3">
        <f t="shared" si="229"/>
        <v>1650.7</v>
      </c>
      <c r="D702" s="7">
        <f aca="true" t="shared" si="237" ref="D702:J702">SUM(D703:D705)</f>
        <v>1650.7</v>
      </c>
      <c r="E702" s="7">
        <f t="shared" si="237"/>
        <v>0</v>
      </c>
      <c r="F702" s="7">
        <f t="shared" si="237"/>
        <v>0</v>
      </c>
      <c r="G702" s="7">
        <f t="shared" si="237"/>
        <v>0</v>
      </c>
      <c r="H702" s="7">
        <f t="shared" si="237"/>
        <v>0</v>
      </c>
      <c r="I702" s="7">
        <f t="shared" si="237"/>
        <v>0</v>
      </c>
      <c r="J702" s="7">
        <f t="shared" si="237"/>
        <v>0</v>
      </c>
      <c r="K702" s="16">
        <v>107</v>
      </c>
    </row>
    <row r="703" spans="1:11" ht="15.75">
      <c r="A703" s="24">
        <v>677</v>
      </c>
      <c r="B703" s="23" t="s">
        <v>5</v>
      </c>
      <c r="C703" s="3">
        <f t="shared" si="229"/>
        <v>0</v>
      </c>
      <c r="D703" s="3">
        <v>0</v>
      </c>
      <c r="E703" s="3">
        <v>0</v>
      </c>
      <c r="F703" s="3">
        <v>0</v>
      </c>
      <c r="G703" s="3">
        <v>0</v>
      </c>
      <c r="H703" s="3">
        <v>0</v>
      </c>
      <c r="I703" s="3">
        <v>0</v>
      </c>
      <c r="J703" s="3">
        <v>0</v>
      </c>
      <c r="K703" s="17"/>
    </row>
    <row r="704" spans="1:11" ht="15.75">
      <c r="A704" s="24">
        <v>678</v>
      </c>
      <c r="B704" s="23" t="s">
        <v>6</v>
      </c>
      <c r="C704" s="3">
        <f t="shared" si="229"/>
        <v>1650.7</v>
      </c>
      <c r="D704" s="3">
        <v>1650.7</v>
      </c>
      <c r="E704" s="3">
        <f>700-700</f>
        <v>0</v>
      </c>
      <c r="F704" s="3">
        <v>0</v>
      </c>
      <c r="G704" s="3">
        <v>0</v>
      </c>
      <c r="H704" s="3">
        <v>0</v>
      </c>
      <c r="I704" s="3">
        <v>0</v>
      </c>
      <c r="J704" s="3">
        <v>0</v>
      </c>
      <c r="K704" s="17"/>
    </row>
    <row r="705" spans="1:11" ht="15.75">
      <c r="A705" s="24">
        <v>679</v>
      </c>
      <c r="B705" s="23" t="s">
        <v>215</v>
      </c>
      <c r="C705" s="3">
        <f t="shared" si="229"/>
        <v>0</v>
      </c>
      <c r="D705" s="3">
        <v>0</v>
      </c>
      <c r="E705" s="3">
        <v>0</v>
      </c>
      <c r="F705" s="3">
        <v>0</v>
      </c>
      <c r="G705" s="3">
        <v>0</v>
      </c>
      <c r="H705" s="3">
        <v>0</v>
      </c>
      <c r="I705" s="3">
        <v>0</v>
      </c>
      <c r="J705" s="3">
        <v>0</v>
      </c>
      <c r="K705" s="17"/>
    </row>
    <row r="706" spans="1:11" ht="129.75" customHeight="1">
      <c r="A706" s="24">
        <v>680</v>
      </c>
      <c r="B706" s="5" t="s">
        <v>129</v>
      </c>
      <c r="C706" s="3">
        <f aca="true" t="shared" si="238" ref="C706:C737">SUM(D706:J706)</f>
        <v>159.5</v>
      </c>
      <c r="D706" s="7">
        <f aca="true" t="shared" si="239" ref="D706:J706">SUM(D707:D709)</f>
        <v>80</v>
      </c>
      <c r="E706" s="7">
        <f t="shared" si="239"/>
        <v>79.5</v>
      </c>
      <c r="F706" s="7">
        <f t="shared" si="239"/>
        <v>0</v>
      </c>
      <c r="G706" s="7">
        <f t="shared" si="239"/>
        <v>0</v>
      </c>
      <c r="H706" s="7">
        <f t="shared" si="239"/>
        <v>0</v>
      </c>
      <c r="I706" s="7">
        <f t="shared" si="239"/>
        <v>0</v>
      </c>
      <c r="J706" s="7">
        <f t="shared" si="239"/>
        <v>0</v>
      </c>
      <c r="K706" s="16">
        <v>107</v>
      </c>
    </row>
    <row r="707" spans="1:11" ht="15.75">
      <c r="A707" s="24">
        <v>681</v>
      </c>
      <c r="B707" s="23" t="s">
        <v>5</v>
      </c>
      <c r="C707" s="3">
        <f t="shared" si="238"/>
        <v>0</v>
      </c>
      <c r="D707" s="3">
        <v>0</v>
      </c>
      <c r="E707" s="3">
        <v>0</v>
      </c>
      <c r="F707" s="3">
        <v>0</v>
      </c>
      <c r="G707" s="3">
        <v>0</v>
      </c>
      <c r="H707" s="3">
        <v>0</v>
      </c>
      <c r="I707" s="3">
        <v>0</v>
      </c>
      <c r="J707" s="3">
        <v>0</v>
      </c>
      <c r="K707" s="17"/>
    </row>
    <row r="708" spans="1:11" ht="15.75">
      <c r="A708" s="24">
        <v>682</v>
      </c>
      <c r="B708" s="23" t="s">
        <v>6</v>
      </c>
      <c r="C708" s="3">
        <f t="shared" si="238"/>
        <v>159.5</v>
      </c>
      <c r="D708" s="3">
        <f>35+45</f>
        <v>80</v>
      </c>
      <c r="E708" s="3">
        <v>79.5</v>
      </c>
      <c r="F708" s="3">
        <v>0</v>
      </c>
      <c r="G708" s="3">
        <v>0</v>
      </c>
      <c r="H708" s="3">
        <v>0</v>
      </c>
      <c r="I708" s="3">
        <v>0</v>
      </c>
      <c r="J708" s="3">
        <v>0</v>
      </c>
      <c r="K708" s="17"/>
    </row>
    <row r="709" spans="1:11" ht="15.75">
      <c r="A709" s="24">
        <v>683</v>
      </c>
      <c r="B709" s="23" t="s">
        <v>215</v>
      </c>
      <c r="C709" s="3">
        <f t="shared" si="238"/>
        <v>0</v>
      </c>
      <c r="D709" s="3">
        <v>0</v>
      </c>
      <c r="E709" s="3">
        <v>0</v>
      </c>
      <c r="F709" s="3">
        <v>0</v>
      </c>
      <c r="G709" s="3">
        <v>0</v>
      </c>
      <c r="H709" s="3">
        <v>0</v>
      </c>
      <c r="I709" s="3">
        <v>0</v>
      </c>
      <c r="J709" s="3">
        <v>0</v>
      </c>
      <c r="K709" s="17"/>
    </row>
    <row r="710" spans="1:11" ht="123" customHeight="1">
      <c r="A710" s="24">
        <v>684</v>
      </c>
      <c r="B710" s="5" t="s">
        <v>130</v>
      </c>
      <c r="C710" s="3">
        <f t="shared" si="238"/>
        <v>251.9</v>
      </c>
      <c r="D710" s="7">
        <f aca="true" t="shared" si="240" ref="D710:J710">SUM(D711:D713)</f>
        <v>251.9</v>
      </c>
      <c r="E710" s="7">
        <f t="shared" si="240"/>
        <v>0</v>
      </c>
      <c r="F710" s="7">
        <f t="shared" si="240"/>
        <v>0</v>
      </c>
      <c r="G710" s="7">
        <f t="shared" si="240"/>
        <v>0</v>
      </c>
      <c r="H710" s="7">
        <f t="shared" si="240"/>
        <v>0</v>
      </c>
      <c r="I710" s="7">
        <f t="shared" si="240"/>
        <v>0</v>
      </c>
      <c r="J710" s="7">
        <f t="shared" si="240"/>
        <v>0</v>
      </c>
      <c r="K710" s="16">
        <v>107</v>
      </c>
    </row>
    <row r="711" spans="1:11" ht="15.75">
      <c r="A711" s="24">
        <v>685</v>
      </c>
      <c r="B711" s="23" t="s">
        <v>5</v>
      </c>
      <c r="C711" s="3">
        <f t="shared" si="238"/>
        <v>0</v>
      </c>
      <c r="D711" s="3">
        <v>0</v>
      </c>
      <c r="E711" s="3">
        <v>0</v>
      </c>
      <c r="F711" s="3">
        <v>0</v>
      </c>
      <c r="G711" s="3">
        <v>0</v>
      </c>
      <c r="H711" s="3">
        <v>0</v>
      </c>
      <c r="I711" s="3">
        <v>0</v>
      </c>
      <c r="J711" s="3">
        <v>0</v>
      </c>
      <c r="K711" s="17"/>
    </row>
    <row r="712" spans="1:11" ht="15.75">
      <c r="A712" s="24">
        <v>686</v>
      </c>
      <c r="B712" s="23" t="s">
        <v>6</v>
      </c>
      <c r="C712" s="3">
        <f t="shared" si="238"/>
        <v>251.9</v>
      </c>
      <c r="D712" s="3">
        <v>251.9</v>
      </c>
      <c r="E712" s="3">
        <v>0</v>
      </c>
      <c r="F712" s="3">
        <v>0</v>
      </c>
      <c r="G712" s="3">
        <v>0</v>
      </c>
      <c r="H712" s="3">
        <v>0</v>
      </c>
      <c r="I712" s="3">
        <v>0</v>
      </c>
      <c r="J712" s="3">
        <v>0</v>
      </c>
      <c r="K712" s="17"/>
    </row>
    <row r="713" spans="1:11" ht="15.75">
      <c r="A713" s="24">
        <v>687</v>
      </c>
      <c r="B713" s="23" t="s">
        <v>215</v>
      </c>
      <c r="C713" s="3">
        <f t="shared" si="238"/>
        <v>0</v>
      </c>
      <c r="D713" s="3">
        <v>0</v>
      </c>
      <c r="E713" s="3">
        <v>0</v>
      </c>
      <c r="F713" s="3">
        <v>0</v>
      </c>
      <c r="G713" s="3">
        <v>0</v>
      </c>
      <c r="H713" s="3">
        <v>0</v>
      </c>
      <c r="I713" s="3">
        <v>0</v>
      </c>
      <c r="J713" s="3">
        <v>0</v>
      </c>
      <c r="K713" s="17"/>
    </row>
    <row r="714" spans="1:11" ht="83.25" customHeight="1">
      <c r="A714" s="24">
        <v>688</v>
      </c>
      <c r="B714" s="5" t="s">
        <v>176</v>
      </c>
      <c r="C714" s="3">
        <f t="shared" si="238"/>
        <v>0</v>
      </c>
      <c r="D714" s="7">
        <f aca="true" t="shared" si="241" ref="D714:J714">SUM(D715:D717)</f>
        <v>0</v>
      </c>
      <c r="E714" s="7">
        <f t="shared" si="241"/>
        <v>0</v>
      </c>
      <c r="F714" s="7">
        <f t="shared" si="241"/>
        <v>0</v>
      </c>
      <c r="G714" s="7">
        <f t="shared" si="241"/>
        <v>0</v>
      </c>
      <c r="H714" s="7">
        <f t="shared" si="241"/>
        <v>0</v>
      </c>
      <c r="I714" s="7">
        <f t="shared" si="241"/>
        <v>0</v>
      </c>
      <c r="J714" s="7">
        <f t="shared" si="241"/>
        <v>0</v>
      </c>
      <c r="K714" s="16">
        <v>110</v>
      </c>
    </row>
    <row r="715" spans="1:11" ht="15.75">
      <c r="A715" s="24">
        <v>689</v>
      </c>
      <c r="B715" s="23" t="s">
        <v>5</v>
      </c>
      <c r="C715" s="3">
        <f t="shared" si="238"/>
        <v>0</v>
      </c>
      <c r="D715" s="3">
        <v>0</v>
      </c>
      <c r="E715" s="3">
        <v>0</v>
      </c>
      <c r="F715" s="3">
        <v>0</v>
      </c>
      <c r="G715" s="3">
        <v>0</v>
      </c>
      <c r="H715" s="3">
        <v>0</v>
      </c>
      <c r="I715" s="3">
        <v>0</v>
      </c>
      <c r="J715" s="3">
        <v>0</v>
      </c>
      <c r="K715" s="16"/>
    </row>
    <row r="716" spans="1:11" ht="15.75">
      <c r="A716" s="24">
        <v>690</v>
      </c>
      <c r="B716" s="23" t="s">
        <v>6</v>
      </c>
      <c r="C716" s="3">
        <f t="shared" si="238"/>
        <v>0</v>
      </c>
      <c r="D716" s="3">
        <v>0</v>
      </c>
      <c r="E716" s="3">
        <v>0</v>
      </c>
      <c r="F716" s="3">
        <v>0</v>
      </c>
      <c r="G716" s="3">
        <v>0</v>
      </c>
      <c r="H716" s="3">
        <v>0</v>
      </c>
      <c r="I716" s="3">
        <v>0</v>
      </c>
      <c r="J716" s="3">
        <v>0</v>
      </c>
      <c r="K716" s="16"/>
    </row>
    <row r="717" spans="1:11" ht="15.75">
      <c r="A717" s="24">
        <v>691</v>
      </c>
      <c r="B717" s="23" t="s">
        <v>215</v>
      </c>
      <c r="C717" s="3">
        <f t="shared" si="238"/>
        <v>0</v>
      </c>
      <c r="D717" s="3">
        <v>0</v>
      </c>
      <c r="E717" s="3">
        <v>0</v>
      </c>
      <c r="F717" s="3">
        <v>0</v>
      </c>
      <c r="G717" s="3">
        <v>0</v>
      </c>
      <c r="H717" s="3">
        <v>0</v>
      </c>
      <c r="I717" s="3">
        <v>0</v>
      </c>
      <c r="J717" s="3">
        <v>0</v>
      </c>
      <c r="K717" s="16"/>
    </row>
    <row r="718" spans="1:11" ht="96.75" customHeight="1">
      <c r="A718" s="24">
        <v>692</v>
      </c>
      <c r="B718" s="5" t="s">
        <v>239</v>
      </c>
      <c r="C718" s="3">
        <f t="shared" si="238"/>
        <v>0</v>
      </c>
      <c r="D718" s="7">
        <f aca="true" t="shared" si="242" ref="D718:J718">SUM(D719:D721)</f>
        <v>0</v>
      </c>
      <c r="E718" s="7">
        <f t="shared" si="242"/>
        <v>0</v>
      </c>
      <c r="F718" s="7">
        <f t="shared" si="242"/>
        <v>0</v>
      </c>
      <c r="G718" s="7">
        <f t="shared" si="242"/>
        <v>0</v>
      </c>
      <c r="H718" s="7">
        <f t="shared" si="242"/>
        <v>0</v>
      </c>
      <c r="I718" s="7">
        <f t="shared" si="242"/>
        <v>0</v>
      </c>
      <c r="J718" s="7">
        <f t="shared" si="242"/>
        <v>0</v>
      </c>
      <c r="K718" s="16">
        <v>110</v>
      </c>
    </row>
    <row r="719" spans="1:11" ht="15.75">
      <c r="A719" s="24">
        <v>693</v>
      </c>
      <c r="B719" s="23" t="s">
        <v>5</v>
      </c>
      <c r="C719" s="3">
        <f t="shared" si="238"/>
        <v>0</v>
      </c>
      <c r="D719" s="3">
        <v>0</v>
      </c>
      <c r="E719" s="3">
        <v>0</v>
      </c>
      <c r="F719" s="3">
        <v>0</v>
      </c>
      <c r="G719" s="3">
        <v>0</v>
      </c>
      <c r="H719" s="3">
        <v>0</v>
      </c>
      <c r="I719" s="3">
        <v>0</v>
      </c>
      <c r="J719" s="3">
        <v>0</v>
      </c>
      <c r="K719" s="16"/>
    </row>
    <row r="720" spans="1:11" ht="15.75">
      <c r="A720" s="24">
        <v>694</v>
      </c>
      <c r="B720" s="23" t="s">
        <v>6</v>
      </c>
      <c r="C720" s="3">
        <f t="shared" si="238"/>
        <v>0</v>
      </c>
      <c r="D720" s="3">
        <v>0</v>
      </c>
      <c r="E720" s="3">
        <v>0</v>
      </c>
      <c r="F720" s="3">
        <v>0</v>
      </c>
      <c r="G720" s="3">
        <v>0</v>
      </c>
      <c r="H720" s="3">
        <v>0</v>
      </c>
      <c r="I720" s="3">
        <v>0</v>
      </c>
      <c r="J720" s="3">
        <v>0</v>
      </c>
      <c r="K720" s="16"/>
    </row>
    <row r="721" spans="1:11" ht="15.75">
      <c r="A721" s="24">
        <v>695</v>
      </c>
      <c r="B721" s="23" t="s">
        <v>215</v>
      </c>
      <c r="C721" s="3">
        <f t="shared" si="238"/>
        <v>0</v>
      </c>
      <c r="D721" s="3">
        <v>0</v>
      </c>
      <c r="E721" s="3">
        <v>0</v>
      </c>
      <c r="F721" s="3">
        <v>0</v>
      </c>
      <c r="G721" s="3">
        <v>0</v>
      </c>
      <c r="H721" s="3">
        <v>0</v>
      </c>
      <c r="I721" s="3">
        <v>0</v>
      </c>
      <c r="J721" s="3">
        <v>0</v>
      </c>
      <c r="K721" s="16"/>
    </row>
    <row r="722" spans="1:11" ht="113.25" customHeight="1">
      <c r="A722" s="24">
        <v>696</v>
      </c>
      <c r="B722" s="5" t="s">
        <v>240</v>
      </c>
      <c r="C722" s="3">
        <f t="shared" si="238"/>
        <v>0</v>
      </c>
      <c r="D722" s="7">
        <f aca="true" t="shared" si="243" ref="D722:J722">SUM(D723:D725)</f>
        <v>0</v>
      </c>
      <c r="E722" s="7">
        <f t="shared" si="243"/>
        <v>0</v>
      </c>
      <c r="F722" s="7">
        <f t="shared" si="243"/>
        <v>0</v>
      </c>
      <c r="G722" s="7">
        <f t="shared" si="243"/>
        <v>0</v>
      </c>
      <c r="H722" s="7">
        <f t="shared" si="243"/>
        <v>0</v>
      </c>
      <c r="I722" s="7">
        <f t="shared" si="243"/>
        <v>0</v>
      </c>
      <c r="J722" s="7">
        <f t="shared" si="243"/>
        <v>0</v>
      </c>
      <c r="K722" s="16">
        <v>110</v>
      </c>
    </row>
    <row r="723" spans="1:11" ht="15.75">
      <c r="A723" s="24">
        <v>697</v>
      </c>
      <c r="B723" s="23" t="s">
        <v>5</v>
      </c>
      <c r="C723" s="3">
        <f t="shared" si="238"/>
        <v>0</v>
      </c>
      <c r="D723" s="3">
        <v>0</v>
      </c>
      <c r="E723" s="3">
        <v>0</v>
      </c>
      <c r="F723" s="3">
        <v>0</v>
      </c>
      <c r="G723" s="3">
        <v>0</v>
      </c>
      <c r="H723" s="3">
        <v>0</v>
      </c>
      <c r="I723" s="3">
        <v>0</v>
      </c>
      <c r="J723" s="3">
        <v>0</v>
      </c>
      <c r="K723" s="17"/>
    </row>
    <row r="724" spans="1:11" ht="15.75">
      <c r="A724" s="24">
        <v>698</v>
      </c>
      <c r="B724" s="23" t="s">
        <v>6</v>
      </c>
      <c r="C724" s="3">
        <f t="shared" si="238"/>
        <v>0</v>
      </c>
      <c r="D724" s="3">
        <v>0</v>
      </c>
      <c r="E724" s="3">
        <v>0</v>
      </c>
      <c r="F724" s="3">
        <v>0</v>
      </c>
      <c r="G724" s="3">
        <v>0</v>
      </c>
      <c r="H724" s="3">
        <v>0</v>
      </c>
      <c r="I724" s="3">
        <v>0</v>
      </c>
      <c r="J724" s="3">
        <v>0</v>
      </c>
      <c r="K724" s="17"/>
    </row>
    <row r="725" spans="1:11" ht="15.75">
      <c r="A725" s="24">
        <v>699</v>
      </c>
      <c r="B725" s="23" t="s">
        <v>215</v>
      </c>
      <c r="C725" s="3">
        <f t="shared" si="238"/>
        <v>0</v>
      </c>
      <c r="D725" s="3">
        <v>0</v>
      </c>
      <c r="E725" s="3">
        <v>0</v>
      </c>
      <c r="F725" s="3">
        <v>0</v>
      </c>
      <c r="G725" s="3">
        <v>0</v>
      </c>
      <c r="H725" s="3">
        <v>0</v>
      </c>
      <c r="I725" s="3">
        <v>0</v>
      </c>
      <c r="J725" s="3">
        <v>0</v>
      </c>
      <c r="K725" s="17"/>
    </row>
    <row r="726" spans="1:11" ht="161.25" customHeight="1">
      <c r="A726" s="24">
        <v>700</v>
      </c>
      <c r="B726" s="5" t="s">
        <v>185</v>
      </c>
      <c r="C726" s="3">
        <f t="shared" si="238"/>
        <v>254.7</v>
      </c>
      <c r="D726" s="7">
        <f aca="true" t="shared" si="244" ref="D726:J726">SUM(D727:D729)</f>
        <v>0</v>
      </c>
      <c r="E726" s="7">
        <f t="shared" si="244"/>
        <v>254.7</v>
      </c>
      <c r="F726" s="7">
        <f t="shared" si="244"/>
        <v>0</v>
      </c>
      <c r="G726" s="7">
        <f t="shared" si="244"/>
        <v>0</v>
      </c>
      <c r="H726" s="7">
        <f t="shared" si="244"/>
        <v>0</v>
      </c>
      <c r="I726" s="7">
        <f t="shared" si="244"/>
        <v>0</v>
      </c>
      <c r="J726" s="7">
        <f t="shared" si="244"/>
        <v>0</v>
      </c>
      <c r="K726" s="16">
        <v>107</v>
      </c>
    </row>
    <row r="727" spans="1:11" ht="15.75">
      <c r="A727" s="24">
        <v>701</v>
      </c>
      <c r="B727" s="23" t="s">
        <v>5</v>
      </c>
      <c r="C727" s="3">
        <f t="shared" si="238"/>
        <v>0</v>
      </c>
      <c r="D727" s="3">
        <v>0</v>
      </c>
      <c r="E727" s="3">
        <v>0</v>
      </c>
      <c r="F727" s="3">
        <v>0</v>
      </c>
      <c r="G727" s="3">
        <v>0</v>
      </c>
      <c r="H727" s="3">
        <v>0</v>
      </c>
      <c r="I727" s="3">
        <v>0</v>
      </c>
      <c r="J727" s="3">
        <v>0</v>
      </c>
      <c r="K727" s="16"/>
    </row>
    <row r="728" spans="1:11" ht="15.75">
      <c r="A728" s="24">
        <v>702</v>
      </c>
      <c r="B728" s="23" t="s">
        <v>6</v>
      </c>
      <c r="C728" s="3">
        <f t="shared" si="238"/>
        <v>254.7</v>
      </c>
      <c r="D728" s="3">
        <v>0</v>
      </c>
      <c r="E728" s="3">
        <f>253.7+1</f>
        <v>254.7</v>
      </c>
      <c r="F728" s="3">
        <v>0</v>
      </c>
      <c r="G728" s="3">
        <v>0</v>
      </c>
      <c r="H728" s="3">
        <v>0</v>
      </c>
      <c r="I728" s="3">
        <v>0</v>
      </c>
      <c r="J728" s="3">
        <v>0</v>
      </c>
      <c r="K728" s="16"/>
    </row>
    <row r="729" spans="1:11" ht="15.75">
      <c r="A729" s="24">
        <v>703</v>
      </c>
      <c r="B729" s="23" t="s">
        <v>215</v>
      </c>
      <c r="C729" s="3">
        <f t="shared" si="238"/>
        <v>0</v>
      </c>
      <c r="D729" s="3">
        <v>0</v>
      </c>
      <c r="E729" s="3">
        <v>0</v>
      </c>
      <c r="F729" s="3">
        <v>0</v>
      </c>
      <c r="G729" s="3">
        <v>0</v>
      </c>
      <c r="H729" s="3">
        <v>0</v>
      </c>
      <c r="I729" s="3">
        <v>0</v>
      </c>
      <c r="J729" s="3">
        <v>0</v>
      </c>
      <c r="K729" s="16"/>
    </row>
    <row r="730" spans="1:11" ht="126">
      <c r="A730" s="24">
        <v>704</v>
      </c>
      <c r="B730" s="5" t="s">
        <v>179</v>
      </c>
      <c r="C730" s="3">
        <f t="shared" si="238"/>
        <v>510.1</v>
      </c>
      <c r="D730" s="7">
        <f aca="true" t="shared" si="245" ref="D730:J730">SUM(D731:D733)</f>
        <v>0</v>
      </c>
      <c r="E730" s="7">
        <f t="shared" si="245"/>
        <v>510.1</v>
      </c>
      <c r="F730" s="7">
        <f t="shared" si="245"/>
        <v>0</v>
      </c>
      <c r="G730" s="7">
        <f t="shared" si="245"/>
        <v>0</v>
      </c>
      <c r="H730" s="7">
        <f t="shared" si="245"/>
        <v>0</v>
      </c>
      <c r="I730" s="7">
        <f t="shared" si="245"/>
        <v>0</v>
      </c>
      <c r="J730" s="7">
        <f t="shared" si="245"/>
        <v>0</v>
      </c>
      <c r="K730" s="16">
        <v>107</v>
      </c>
    </row>
    <row r="731" spans="1:11" ht="15.75">
      <c r="A731" s="24">
        <v>705</v>
      </c>
      <c r="B731" s="23" t="s">
        <v>5</v>
      </c>
      <c r="C731" s="3">
        <f t="shared" si="238"/>
        <v>0</v>
      </c>
      <c r="D731" s="3">
        <v>0</v>
      </c>
      <c r="E731" s="3">
        <v>0</v>
      </c>
      <c r="F731" s="3">
        <v>0</v>
      </c>
      <c r="G731" s="3">
        <v>0</v>
      </c>
      <c r="H731" s="3">
        <v>0</v>
      </c>
      <c r="I731" s="3">
        <v>0</v>
      </c>
      <c r="J731" s="3">
        <v>0</v>
      </c>
      <c r="K731" s="16"/>
    </row>
    <row r="732" spans="1:11" ht="15.75">
      <c r="A732" s="24">
        <v>706</v>
      </c>
      <c r="B732" s="23" t="s">
        <v>6</v>
      </c>
      <c r="C732" s="3">
        <f t="shared" si="238"/>
        <v>510.1</v>
      </c>
      <c r="D732" s="3">
        <v>0</v>
      </c>
      <c r="E732" s="3">
        <v>510.1</v>
      </c>
      <c r="F732" s="3">
        <v>0</v>
      </c>
      <c r="G732" s="3">
        <v>0</v>
      </c>
      <c r="H732" s="3">
        <v>0</v>
      </c>
      <c r="I732" s="3">
        <v>0</v>
      </c>
      <c r="J732" s="3">
        <v>0</v>
      </c>
      <c r="K732" s="16"/>
    </row>
    <row r="733" spans="1:11" ht="15.75">
      <c r="A733" s="24">
        <v>707</v>
      </c>
      <c r="B733" s="23" t="s">
        <v>215</v>
      </c>
      <c r="C733" s="3">
        <f t="shared" si="238"/>
        <v>0</v>
      </c>
      <c r="D733" s="3">
        <v>0</v>
      </c>
      <c r="E733" s="3">
        <v>0</v>
      </c>
      <c r="F733" s="3">
        <v>0</v>
      </c>
      <c r="G733" s="3">
        <v>0</v>
      </c>
      <c r="H733" s="3">
        <v>0</v>
      </c>
      <c r="I733" s="3">
        <v>0</v>
      </c>
      <c r="J733" s="3">
        <v>0</v>
      </c>
      <c r="K733" s="17"/>
    </row>
    <row r="734" spans="1:11" ht="78.75">
      <c r="A734" s="24">
        <v>708</v>
      </c>
      <c r="B734" s="5" t="s">
        <v>188</v>
      </c>
      <c r="C734" s="3">
        <f t="shared" si="238"/>
        <v>33.9</v>
      </c>
      <c r="D734" s="7">
        <f aca="true" t="shared" si="246" ref="D734:J734">SUM(D735:D737)</f>
        <v>0</v>
      </c>
      <c r="E734" s="7">
        <f t="shared" si="246"/>
        <v>30</v>
      </c>
      <c r="F734" s="7">
        <f t="shared" si="246"/>
        <v>3.9</v>
      </c>
      <c r="G734" s="7">
        <f t="shared" si="246"/>
        <v>0</v>
      </c>
      <c r="H734" s="7">
        <f t="shared" si="246"/>
        <v>0</v>
      </c>
      <c r="I734" s="7">
        <f t="shared" si="246"/>
        <v>0</v>
      </c>
      <c r="J734" s="7">
        <f t="shared" si="246"/>
        <v>0</v>
      </c>
      <c r="K734" s="16">
        <v>107</v>
      </c>
    </row>
    <row r="735" spans="1:11" ht="15.75">
      <c r="A735" s="24">
        <v>709</v>
      </c>
      <c r="B735" s="23" t="s">
        <v>5</v>
      </c>
      <c r="C735" s="3">
        <f t="shared" si="238"/>
        <v>0</v>
      </c>
      <c r="D735" s="3">
        <v>0</v>
      </c>
      <c r="E735" s="3">
        <v>0</v>
      </c>
      <c r="F735" s="3">
        <v>0</v>
      </c>
      <c r="G735" s="3">
        <v>0</v>
      </c>
      <c r="H735" s="3">
        <v>0</v>
      </c>
      <c r="I735" s="3">
        <v>0</v>
      </c>
      <c r="J735" s="3">
        <v>0</v>
      </c>
      <c r="K735" s="17"/>
    </row>
    <row r="736" spans="1:11" ht="15.75">
      <c r="A736" s="24">
        <v>710</v>
      </c>
      <c r="B736" s="23" t="s">
        <v>6</v>
      </c>
      <c r="C736" s="3">
        <f t="shared" si="238"/>
        <v>33.9</v>
      </c>
      <c r="D736" s="3">
        <v>0</v>
      </c>
      <c r="E736" s="3">
        <f>100-70</f>
        <v>30</v>
      </c>
      <c r="F736" s="3">
        <v>3.9</v>
      </c>
      <c r="G736" s="3">
        <v>0</v>
      </c>
      <c r="H736" s="3">
        <v>0</v>
      </c>
      <c r="I736" s="3">
        <v>0</v>
      </c>
      <c r="J736" s="3">
        <v>0</v>
      </c>
      <c r="K736" s="17"/>
    </row>
    <row r="737" spans="1:11" ht="15.75">
      <c r="A737" s="24">
        <v>711</v>
      </c>
      <c r="B737" s="23" t="s">
        <v>215</v>
      </c>
      <c r="C737" s="3">
        <f t="shared" si="238"/>
        <v>0</v>
      </c>
      <c r="D737" s="3">
        <v>0</v>
      </c>
      <c r="E737" s="3">
        <v>0</v>
      </c>
      <c r="F737" s="3">
        <v>0</v>
      </c>
      <c r="G737" s="3">
        <v>0</v>
      </c>
      <c r="H737" s="3">
        <v>0</v>
      </c>
      <c r="I737" s="3">
        <v>0</v>
      </c>
      <c r="J737" s="3">
        <v>0</v>
      </c>
      <c r="K737" s="17"/>
    </row>
    <row r="738" spans="1:11" ht="94.5">
      <c r="A738" s="24">
        <v>712</v>
      </c>
      <c r="B738" s="5" t="s">
        <v>189</v>
      </c>
      <c r="C738" s="3">
        <f aca="true" t="shared" si="247" ref="C738:C757">SUM(D738:J738)</f>
        <v>260</v>
      </c>
      <c r="D738" s="7">
        <f aca="true" t="shared" si="248" ref="D738:J738">SUM(D739:D741)</f>
        <v>0</v>
      </c>
      <c r="E738" s="7">
        <f t="shared" si="248"/>
        <v>100</v>
      </c>
      <c r="F738" s="7">
        <f t="shared" si="248"/>
        <v>160</v>
      </c>
      <c r="G738" s="7">
        <f t="shared" si="248"/>
        <v>0</v>
      </c>
      <c r="H738" s="7">
        <f t="shared" si="248"/>
        <v>0</v>
      </c>
      <c r="I738" s="7">
        <f t="shared" si="248"/>
        <v>0</v>
      </c>
      <c r="J738" s="7">
        <f t="shared" si="248"/>
        <v>0</v>
      </c>
      <c r="K738" s="16">
        <v>107</v>
      </c>
    </row>
    <row r="739" spans="1:11" ht="15.75">
      <c r="A739" s="24">
        <v>713</v>
      </c>
      <c r="B739" s="23" t="s">
        <v>5</v>
      </c>
      <c r="C739" s="3">
        <f t="shared" si="247"/>
        <v>0</v>
      </c>
      <c r="D739" s="3">
        <v>0</v>
      </c>
      <c r="E739" s="3">
        <v>0</v>
      </c>
      <c r="F739" s="3">
        <v>0</v>
      </c>
      <c r="G739" s="3">
        <v>0</v>
      </c>
      <c r="H739" s="3">
        <v>0</v>
      </c>
      <c r="I739" s="3">
        <v>0</v>
      </c>
      <c r="J739" s="3">
        <v>0</v>
      </c>
      <c r="K739" s="17"/>
    </row>
    <row r="740" spans="1:11" ht="15.75">
      <c r="A740" s="24">
        <v>714</v>
      </c>
      <c r="B740" s="23" t="s">
        <v>6</v>
      </c>
      <c r="C740" s="3">
        <f t="shared" si="247"/>
        <v>260</v>
      </c>
      <c r="D740" s="3">
        <v>0</v>
      </c>
      <c r="E740" s="3">
        <v>100</v>
      </c>
      <c r="F740" s="3">
        <v>160</v>
      </c>
      <c r="G740" s="3">
        <v>0</v>
      </c>
      <c r="H740" s="3">
        <v>0</v>
      </c>
      <c r="I740" s="3">
        <v>0</v>
      </c>
      <c r="J740" s="3">
        <v>0</v>
      </c>
      <c r="K740" s="17"/>
    </row>
    <row r="741" spans="1:11" ht="15.75">
      <c r="A741" s="24">
        <v>715</v>
      </c>
      <c r="B741" s="23" t="s">
        <v>215</v>
      </c>
      <c r="C741" s="3">
        <f t="shared" si="247"/>
        <v>0</v>
      </c>
      <c r="D741" s="3">
        <v>0</v>
      </c>
      <c r="E741" s="3">
        <v>0</v>
      </c>
      <c r="F741" s="3">
        <v>0</v>
      </c>
      <c r="G741" s="3">
        <v>0</v>
      </c>
      <c r="H741" s="3">
        <v>0</v>
      </c>
      <c r="I741" s="3">
        <v>0</v>
      </c>
      <c r="J741" s="3">
        <v>0</v>
      </c>
      <c r="K741" s="17"/>
    </row>
    <row r="742" spans="1:11" ht="78.75">
      <c r="A742" s="24">
        <v>716</v>
      </c>
      <c r="B742" s="5" t="s">
        <v>218</v>
      </c>
      <c r="C742" s="3">
        <f t="shared" si="247"/>
        <v>0</v>
      </c>
      <c r="D742" s="7">
        <f aca="true" t="shared" si="249" ref="D742:J742">SUM(D743:D745)</f>
        <v>0</v>
      </c>
      <c r="E742" s="7">
        <f t="shared" si="249"/>
        <v>0</v>
      </c>
      <c r="F742" s="7">
        <f t="shared" si="249"/>
        <v>0</v>
      </c>
      <c r="G742" s="7">
        <f t="shared" si="249"/>
        <v>0</v>
      </c>
      <c r="H742" s="7">
        <f t="shared" si="249"/>
        <v>0</v>
      </c>
      <c r="I742" s="7">
        <f t="shared" si="249"/>
        <v>0</v>
      </c>
      <c r="J742" s="7">
        <f t="shared" si="249"/>
        <v>0</v>
      </c>
      <c r="K742" s="16">
        <v>107</v>
      </c>
    </row>
    <row r="743" spans="1:11" ht="15.75">
      <c r="A743" s="24">
        <v>717</v>
      </c>
      <c r="B743" s="23" t="s">
        <v>5</v>
      </c>
      <c r="C743" s="3">
        <f t="shared" si="247"/>
        <v>0</v>
      </c>
      <c r="D743" s="3">
        <v>0</v>
      </c>
      <c r="E743" s="3">
        <v>0</v>
      </c>
      <c r="F743" s="3">
        <v>0</v>
      </c>
      <c r="G743" s="3">
        <v>0</v>
      </c>
      <c r="H743" s="3">
        <v>0</v>
      </c>
      <c r="I743" s="3">
        <v>0</v>
      </c>
      <c r="J743" s="3">
        <v>0</v>
      </c>
      <c r="K743" s="16"/>
    </row>
    <row r="744" spans="1:11" ht="15.75">
      <c r="A744" s="24">
        <v>718</v>
      </c>
      <c r="B744" s="23" t="s">
        <v>6</v>
      </c>
      <c r="C744" s="3">
        <f t="shared" si="247"/>
        <v>0</v>
      </c>
      <c r="D744" s="3">
        <v>0</v>
      </c>
      <c r="E744" s="3">
        <v>0</v>
      </c>
      <c r="F744" s="3">
        <v>0</v>
      </c>
      <c r="G744" s="3">
        <v>0</v>
      </c>
      <c r="H744" s="3">
        <v>0</v>
      </c>
      <c r="I744" s="3">
        <v>0</v>
      </c>
      <c r="J744" s="3">
        <v>0</v>
      </c>
      <c r="K744" s="16"/>
    </row>
    <row r="745" spans="1:11" ht="15.75">
      <c r="A745" s="24">
        <v>719</v>
      </c>
      <c r="B745" s="23" t="s">
        <v>215</v>
      </c>
      <c r="C745" s="3">
        <f t="shared" si="247"/>
        <v>0</v>
      </c>
      <c r="D745" s="3">
        <v>0</v>
      </c>
      <c r="E745" s="3">
        <v>0</v>
      </c>
      <c r="F745" s="3">
        <v>0</v>
      </c>
      <c r="G745" s="3">
        <v>0</v>
      </c>
      <c r="H745" s="3">
        <v>0</v>
      </c>
      <c r="I745" s="3">
        <v>0</v>
      </c>
      <c r="J745" s="3">
        <v>0</v>
      </c>
      <c r="K745" s="17"/>
    </row>
    <row r="746" spans="1:11" ht="82.5" customHeight="1">
      <c r="A746" s="24">
        <v>720</v>
      </c>
      <c r="B746" s="5" t="s">
        <v>219</v>
      </c>
      <c r="C746" s="3">
        <f t="shared" si="247"/>
        <v>0</v>
      </c>
      <c r="D746" s="7">
        <f aca="true" t="shared" si="250" ref="D746:J746">SUM(D747:D749)</f>
        <v>0</v>
      </c>
      <c r="E746" s="7">
        <f t="shared" si="250"/>
        <v>0</v>
      </c>
      <c r="F746" s="7">
        <f t="shared" si="250"/>
        <v>0</v>
      </c>
      <c r="G746" s="7">
        <f t="shared" si="250"/>
        <v>0</v>
      </c>
      <c r="H746" s="7">
        <f t="shared" si="250"/>
        <v>0</v>
      </c>
      <c r="I746" s="7">
        <f t="shared" si="250"/>
        <v>0</v>
      </c>
      <c r="J746" s="7">
        <f t="shared" si="250"/>
        <v>0</v>
      </c>
      <c r="K746" s="16">
        <v>107</v>
      </c>
    </row>
    <row r="747" spans="1:11" ht="15.75">
      <c r="A747" s="24">
        <v>721</v>
      </c>
      <c r="B747" s="23" t="s">
        <v>5</v>
      </c>
      <c r="C747" s="3">
        <f t="shared" si="247"/>
        <v>0</v>
      </c>
      <c r="D747" s="3">
        <v>0</v>
      </c>
      <c r="E747" s="3">
        <v>0</v>
      </c>
      <c r="F747" s="3">
        <v>0</v>
      </c>
      <c r="G747" s="3">
        <v>0</v>
      </c>
      <c r="H747" s="3">
        <v>0</v>
      </c>
      <c r="I747" s="3">
        <v>0</v>
      </c>
      <c r="J747" s="3">
        <v>0</v>
      </c>
      <c r="K747" s="16"/>
    </row>
    <row r="748" spans="1:11" ht="15.75">
      <c r="A748" s="24">
        <v>722</v>
      </c>
      <c r="B748" s="23" t="s">
        <v>6</v>
      </c>
      <c r="C748" s="3">
        <f t="shared" si="247"/>
        <v>0</v>
      </c>
      <c r="D748" s="3">
        <v>0</v>
      </c>
      <c r="E748" s="3">
        <v>0</v>
      </c>
      <c r="F748" s="3">
        <v>0</v>
      </c>
      <c r="G748" s="3">
        <v>0</v>
      </c>
      <c r="H748" s="3">
        <v>0</v>
      </c>
      <c r="I748" s="3">
        <v>0</v>
      </c>
      <c r="J748" s="3">
        <v>0</v>
      </c>
      <c r="K748" s="16"/>
    </row>
    <row r="749" spans="1:11" ht="15.75">
      <c r="A749" s="24">
        <v>723</v>
      </c>
      <c r="B749" s="23" t="s">
        <v>215</v>
      </c>
      <c r="C749" s="3">
        <f t="shared" si="247"/>
        <v>0</v>
      </c>
      <c r="D749" s="3">
        <v>0</v>
      </c>
      <c r="E749" s="3">
        <v>0</v>
      </c>
      <c r="F749" s="3">
        <v>0</v>
      </c>
      <c r="G749" s="3">
        <v>0</v>
      </c>
      <c r="H749" s="3">
        <v>0</v>
      </c>
      <c r="I749" s="3">
        <v>0</v>
      </c>
      <c r="J749" s="3">
        <v>0</v>
      </c>
      <c r="K749" s="17"/>
    </row>
    <row r="750" spans="1:11" ht="82.5" customHeight="1">
      <c r="A750" s="24">
        <v>724</v>
      </c>
      <c r="B750" s="5" t="s">
        <v>220</v>
      </c>
      <c r="C750" s="3">
        <f>SUM(D750:J750)</f>
        <v>0</v>
      </c>
      <c r="D750" s="7">
        <f aca="true" t="shared" si="251" ref="D750:J750">SUM(D751:D753)</f>
        <v>0</v>
      </c>
      <c r="E750" s="7">
        <f t="shared" si="251"/>
        <v>0</v>
      </c>
      <c r="F750" s="7">
        <f t="shared" si="251"/>
        <v>0</v>
      </c>
      <c r="G750" s="7">
        <f t="shared" si="251"/>
        <v>0</v>
      </c>
      <c r="H750" s="7">
        <f t="shared" si="251"/>
        <v>0</v>
      </c>
      <c r="I750" s="7">
        <f t="shared" si="251"/>
        <v>0</v>
      </c>
      <c r="J750" s="7">
        <f t="shared" si="251"/>
        <v>0</v>
      </c>
      <c r="K750" s="16">
        <v>107</v>
      </c>
    </row>
    <row r="751" spans="1:11" ht="15.75">
      <c r="A751" s="24">
        <v>725</v>
      </c>
      <c r="B751" s="23" t="s">
        <v>5</v>
      </c>
      <c r="C751" s="3">
        <f>SUM(D751:J751)</f>
        <v>0</v>
      </c>
      <c r="D751" s="3">
        <v>0</v>
      </c>
      <c r="E751" s="3">
        <v>0</v>
      </c>
      <c r="F751" s="3">
        <v>0</v>
      </c>
      <c r="G751" s="3">
        <v>0</v>
      </c>
      <c r="H751" s="3">
        <v>0</v>
      </c>
      <c r="I751" s="3">
        <v>0</v>
      </c>
      <c r="J751" s="3">
        <v>0</v>
      </c>
      <c r="K751" s="16"/>
    </row>
    <row r="752" spans="1:11" ht="15.75">
      <c r="A752" s="24">
        <v>726</v>
      </c>
      <c r="B752" s="23" t="s">
        <v>6</v>
      </c>
      <c r="C752" s="3">
        <f>SUM(D752:J752)</f>
        <v>0</v>
      </c>
      <c r="D752" s="3">
        <v>0</v>
      </c>
      <c r="E752" s="3">
        <v>0</v>
      </c>
      <c r="F752" s="3">
        <v>0</v>
      </c>
      <c r="G752" s="3">
        <v>0</v>
      </c>
      <c r="H752" s="3">
        <v>0</v>
      </c>
      <c r="I752" s="3">
        <v>0</v>
      </c>
      <c r="J752" s="3">
        <v>0</v>
      </c>
      <c r="K752" s="16"/>
    </row>
    <row r="753" spans="1:11" ht="15.75">
      <c r="A753" s="24">
        <v>727</v>
      </c>
      <c r="B753" s="23" t="s">
        <v>215</v>
      </c>
      <c r="C753" s="3">
        <f>SUM(D753:J753)</f>
        <v>0</v>
      </c>
      <c r="D753" s="3">
        <v>0</v>
      </c>
      <c r="E753" s="3">
        <v>0</v>
      </c>
      <c r="F753" s="3">
        <v>0</v>
      </c>
      <c r="G753" s="3">
        <v>0</v>
      </c>
      <c r="H753" s="3">
        <v>0</v>
      </c>
      <c r="I753" s="3">
        <v>0</v>
      </c>
      <c r="J753" s="3">
        <v>0</v>
      </c>
      <c r="K753" s="17"/>
    </row>
    <row r="754" spans="1:11" ht="66.75" customHeight="1">
      <c r="A754" s="24">
        <v>728</v>
      </c>
      <c r="B754" s="5" t="s">
        <v>241</v>
      </c>
      <c r="C754" s="3">
        <f t="shared" si="247"/>
        <v>1059.8</v>
      </c>
      <c r="D754" s="7">
        <f aca="true" t="shared" si="252" ref="D754:J754">SUM(D755:D757)</f>
        <v>0</v>
      </c>
      <c r="E754" s="7">
        <f t="shared" si="252"/>
        <v>0</v>
      </c>
      <c r="F754" s="7">
        <f t="shared" si="252"/>
        <v>0</v>
      </c>
      <c r="G754" s="7">
        <f t="shared" si="252"/>
        <v>1059.8</v>
      </c>
      <c r="H754" s="7">
        <f t="shared" si="252"/>
        <v>0</v>
      </c>
      <c r="I754" s="7">
        <f t="shared" si="252"/>
        <v>0</v>
      </c>
      <c r="J754" s="7">
        <f t="shared" si="252"/>
        <v>0</v>
      </c>
      <c r="K754" s="16">
        <v>107</v>
      </c>
    </row>
    <row r="755" spans="1:11" ht="15.75">
      <c r="A755" s="24">
        <v>729</v>
      </c>
      <c r="B755" s="23" t="s">
        <v>5</v>
      </c>
      <c r="C755" s="3">
        <f t="shared" si="247"/>
        <v>0</v>
      </c>
      <c r="D755" s="3">
        <v>0</v>
      </c>
      <c r="E755" s="3">
        <v>0</v>
      </c>
      <c r="F755" s="3">
        <v>0</v>
      </c>
      <c r="G755" s="3">
        <v>0</v>
      </c>
      <c r="H755" s="3">
        <v>0</v>
      </c>
      <c r="I755" s="3">
        <v>0</v>
      </c>
      <c r="J755" s="3">
        <v>0</v>
      </c>
      <c r="K755" s="16"/>
    </row>
    <row r="756" spans="1:11" ht="15.75">
      <c r="A756" s="24">
        <v>730</v>
      </c>
      <c r="B756" s="23" t="s">
        <v>6</v>
      </c>
      <c r="C756" s="3">
        <f t="shared" si="247"/>
        <v>1059.8</v>
      </c>
      <c r="D756" s="3">
        <v>0</v>
      </c>
      <c r="E756" s="3">
        <v>0</v>
      </c>
      <c r="F756" s="3">
        <v>0</v>
      </c>
      <c r="G756" s="3">
        <v>1059.8</v>
      </c>
      <c r="H756" s="3">
        <v>0</v>
      </c>
      <c r="I756" s="3">
        <v>0</v>
      </c>
      <c r="J756" s="3">
        <v>0</v>
      </c>
      <c r="K756" s="16"/>
    </row>
    <row r="757" spans="1:11" ht="15.75">
      <c r="A757" s="24">
        <v>731</v>
      </c>
      <c r="B757" s="23" t="s">
        <v>215</v>
      </c>
      <c r="C757" s="3">
        <f t="shared" si="247"/>
        <v>0</v>
      </c>
      <c r="D757" s="3">
        <v>0</v>
      </c>
      <c r="E757" s="3">
        <v>0</v>
      </c>
      <c r="F757" s="3">
        <v>0</v>
      </c>
      <c r="G757" s="3">
        <v>0</v>
      </c>
      <c r="H757" s="3">
        <v>0</v>
      </c>
      <c r="I757" s="3">
        <v>0</v>
      </c>
      <c r="J757" s="3">
        <v>0</v>
      </c>
      <c r="K757" s="17"/>
    </row>
    <row r="758" spans="1:11" ht="110.25">
      <c r="A758" s="24"/>
      <c r="B758" s="5" t="s">
        <v>250</v>
      </c>
      <c r="C758" s="3">
        <f aca="true" t="shared" si="253" ref="C758:C765">SUM(D758:J758)</f>
        <v>300</v>
      </c>
      <c r="D758" s="7">
        <f aca="true" t="shared" si="254" ref="D758:J758">SUM(D759:D761)</f>
        <v>0</v>
      </c>
      <c r="E758" s="7">
        <f t="shared" si="254"/>
        <v>0</v>
      </c>
      <c r="F758" s="7">
        <f t="shared" si="254"/>
        <v>0</v>
      </c>
      <c r="G758" s="7">
        <f t="shared" si="254"/>
        <v>0</v>
      </c>
      <c r="H758" s="7">
        <f t="shared" si="254"/>
        <v>100</v>
      </c>
      <c r="I758" s="7">
        <f t="shared" si="254"/>
        <v>100</v>
      </c>
      <c r="J758" s="7">
        <f t="shared" si="254"/>
        <v>100</v>
      </c>
      <c r="K758" s="16">
        <v>93</v>
      </c>
    </row>
    <row r="759" spans="1:11" ht="15.75">
      <c r="A759" s="24"/>
      <c r="B759" s="23" t="s">
        <v>5</v>
      </c>
      <c r="C759" s="3">
        <f t="shared" si="253"/>
        <v>0</v>
      </c>
      <c r="D759" s="3">
        <v>0</v>
      </c>
      <c r="E759" s="3">
        <v>0</v>
      </c>
      <c r="F759" s="3">
        <v>0</v>
      </c>
      <c r="G759" s="3">
        <v>0</v>
      </c>
      <c r="H759" s="3">
        <v>0</v>
      </c>
      <c r="I759" s="3">
        <v>0</v>
      </c>
      <c r="J759" s="3">
        <v>0</v>
      </c>
      <c r="K759" s="16"/>
    </row>
    <row r="760" spans="1:11" ht="15.75">
      <c r="A760" s="24"/>
      <c r="B760" s="23" t="s">
        <v>6</v>
      </c>
      <c r="C760" s="3">
        <f t="shared" si="253"/>
        <v>300</v>
      </c>
      <c r="D760" s="3">
        <v>0</v>
      </c>
      <c r="E760" s="3">
        <v>0</v>
      </c>
      <c r="F760" s="3">
        <v>0</v>
      </c>
      <c r="G760" s="3">
        <v>0</v>
      </c>
      <c r="H760" s="3">
        <v>100</v>
      </c>
      <c r="I760" s="3">
        <v>100</v>
      </c>
      <c r="J760" s="3">
        <v>100</v>
      </c>
      <c r="K760" s="16"/>
    </row>
    <row r="761" spans="1:11" ht="15.75">
      <c r="A761" s="24"/>
      <c r="B761" s="23" t="s">
        <v>215</v>
      </c>
      <c r="C761" s="3">
        <f t="shared" si="253"/>
        <v>0</v>
      </c>
      <c r="D761" s="3">
        <v>0</v>
      </c>
      <c r="E761" s="3">
        <v>0</v>
      </c>
      <c r="F761" s="3">
        <v>0</v>
      </c>
      <c r="G761" s="3">
        <v>0</v>
      </c>
      <c r="H761" s="3">
        <v>0</v>
      </c>
      <c r="I761" s="3">
        <v>0</v>
      </c>
      <c r="J761" s="3">
        <v>0</v>
      </c>
      <c r="K761" s="17"/>
    </row>
    <row r="762" spans="1:11" ht="162.75" customHeight="1">
      <c r="A762" s="24"/>
      <c r="B762" s="5" t="s">
        <v>252</v>
      </c>
      <c r="C762" s="3">
        <f t="shared" si="253"/>
        <v>156</v>
      </c>
      <c r="D762" s="7">
        <f aca="true" t="shared" si="255" ref="D762:J762">SUM(D763:D765)</f>
        <v>0</v>
      </c>
      <c r="E762" s="7">
        <f t="shared" si="255"/>
        <v>0</v>
      </c>
      <c r="F762" s="7">
        <f t="shared" si="255"/>
        <v>0</v>
      </c>
      <c r="G762" s="7">
        <f t="shared" si="255"/>
        <v>0</v>
      </c>
      <c r="H762" s="7">
        <f t="shared" si="255"/>
        <v>52</v>
      </c>
      <c r="I762" s="7">
        <f t="shared" si="255"/>
        <v>52</v>
      </c>
      <c r="J762" s="7">
        <f t="shared" si="255"/>
        <v>52</v>
      </c>
      <c r="K762" s="16">
        <v>93</v>
      </c>
    </row>
    <row r="763" spans="1:11" ht="15.75">
      <c r="A763" s="24"/>
      <c r="B763" s="23" t="s">
        <v>5</v>
      </c>
      <c r="C763" s="3">
        <f t="shared" si="253"/>
        <v>0</v>
      </c>
      <c r="D763" s="3">
        <v>0</v>
      </c>
      <c r="E763" s="3">
        <v>0</v>
      </c>
      <c r="F763" s="3">
        <v>0</v>
      </c>
      <c r="G763" s="3">
        <v>0</v>
      </c>
      <c r="H763" s="3">
        <v>0</v>
      </c>
      <c r="I763" s="3">
        <v>0</v>
      </c>
      <c r="J763" s="3">
        <v>0</v>
      </c>
      <c r="K763" s="16"/>
    </row>
    <row r="764" spans="1:11" ht="15.75">
      <c r="A764" s="24"/>
      <c r="B764" s="23" t="s">
        <v>6</v>
      </c>
      <c r="C764" s="3">
        <f t="shared" si="253"/>
        <v>156</v>
      </c>
      <c r="D764" s="3">
        <v>0</v>
      </c>
      <c r="E764" s="3">
        <v>0</v>
      </c>
      <c r="F764" s="3">
        <v>0</v>
      </c>
      <c r="G764" s="3">
        <v>0</v>
      </c>
      <c r="H764" s="3">
        <v>52</v>
      </c>
      <c r="I764" s="3">
        <v>52</v>
      </c>
      <c r="J764" s="3">
        <v>52</v>
      </c>
      <c r="K764" s="16"/>
    </row>
    <row r="765" spans="1:11" ht="15.75">
      <c r="A765" s="24"/>
      <c r="B765" s="23" t="s">
        <v>215</v>
      </c>
      <c r="C765" s="3">
        <f t="shared" si="253"/>
        <v>0</v>
      </c>
      <c r="D765" s="3">
        <v>0</v>
      </c>
      <c r="E765" s="3">
        <v>0</v>
      </c>
      <c r="F765" s="3">
        <v>0</v>
      </c>
      <c r="G765" s="3">
        <v>0</v>
      </c>
      <c r="H765" s="3">
        <v>0</v>
      </c>
      <c r="I765" s="3">
        <v>0</v>
      </c>
      <c r="J765" s="3">
        <v>0</v>
      </c>
      <c r="K765" s="17"/>
    </row>
    <row r="766" spans="1:11" ht="159.75" customHeight="1">
      <c r="A766" s="24"/>
      <c r="B766" s="5" t="s">
        <v>257</v>
      </c>
      <c r="C766" s="3">
        <f>SUM(D766:J766)</f>
        <v>0</v>
      </c>
      <c r="D766" s="7">
        <f aca="true" t="shared" si="256" ref="D766:J766">SUM(D767:D769)</f>
        <v>0</v>
      </c>
      <c r="E766" s="7">
        <f t="shared" si="256"/>
        <v>0</v>
      </c>
      <c r="F766" s="7">
        <f t="shared" si="256"/>
        <v>0</v>
      </c>
      <c r="G766" s="7">
        <f t="shared" si="256"/>
        <v>0</v>
      </c>
      <c r="H766" s="7">
        <f t="shared" si="256"/>
        <v>0</v>
      </c>
      <c r="I766" s="7">
        <f t="shared" si="256"/>
        <v>0</v>
      </c>
      <c r="J766" s="7">
        <f t="shared" si="256"/>
        <v>0</v>
      </c>
      <c r="K766" s="16">
        <v>110</v>
      </c>
    </row>
    <row r="767" spans="1:11" ht="15.75">
      <c r="A767" s="24"/>
      <c r="B767" s="23" t="s">
        <v>5</v>
      </c>
      <c r="C767" s="3">
        <f>SUM(D767:J767)</f>
        <v>0</v>
      </c>
      <c r="D767" s="3">
        <v>0</v>
      </c>
      <c r="E767" s="3">
        <v>0</v>
      </c>
      <c r="F767" s="3">
        <v>0</v>
      </c>
      <c r="G767" s="3">
        <v>0</v>
      </c>
      <c r="H767" s="3">
        <v>0</v>
      </c>
      <c r="I767" s="3">
        <v>0</v>
      </c>
      <c r="J767" s="3">
        <v>0</v>
      </c>
      <c r="K767" s="16"/>
    </row>
    <row r="768" spans="1:11" ht="15.75">
      <c r="A768" s="24"/>
      <c r="B768" s="23" t="s">
        <v>6</v>
      </c>
      <c r="C768" s="3">
        <f>SUM(D768:J768)</f>
        <v>0</v>
      </c>
      <c r="D768" s="3">
        <v>0</v>
      </c>
      <c r="E768" s="3">
        <v>0</v>
      </c>
      <c r="F768" s="3">
        <v>0</v>
      </c>
      <c r="G768" s="3">
        <v>0</v>
      </c>
      <c r="H768" s="3">
        <v>0</v>
      </c>
      <c r="I768" s="3">
        <v>0</v>
      </c>
      <c r="J768" s="3">
        <v>0</v>
      </c>
      <c r="K768" s="16"/>
    </row>
    <row r="769" spans="1:11" ht="15.75">
      <c r="A769" s="24"/>
      <c r="B769" s="23" t="s">
        <v>215</v>
      </c>
      <c r="C769" s="3">
        <f>SUM(D769:J769)</f>
        <v>0</v>
      </c>
      <c r="D769" s="3">
        <v>0</v>
      </c>
      <c r="E769" s="3">
        <v>0</v>
      </c>
      <c r="F769" s="3">
        <v>0</v>
      </c>
      <c r="G769" s="3">
        <v>0</v>
      </c>
      <c r="H769" s="3">
        <v>0</v>
      </c>
      <c r="I769" s="3">
        <v>0</v>
      </c>
      <c r="J769" s="3">
        <v>0</v>
      </c>
      <c r="K769" s="17"/>
    </row>
    <row r="770" spans="1:11" ht="129.75" customHeight="1">
      <c r="A770" s="24"/>
      <c r="B770" s="5" t="s">
        <v>256</v>
      </c>
      <c r="C770" s="3">
        <f aca="true" t="shared" si="257" ref="C770:C777">SUM(D770:J770)</f>
        <v>0</v>
      </c>
      <c r="D770" s="7">
        <f aca="true" t="shared" si="258" ref="D770:J770">SUM(D771:D773)</f>
        <v>0</v>
      </c>
      <c r="E770" s="7">
        <f t="shared" si="258"/>
        <v>0</v>
      </c>
      <c r="F770" s="7">
        <f t="shared" si="258"/>
        <v>0</v>
      </c>
      <c r="G770" s="7">
        <f t="shared" si="258"/>
        <v>0</v>
      </c>
      <c r="H770" s="7">
        <f t="shared" si="258"/>
        <v>0</v>
      </c>
      <c r="I770" s="7">
        <f t="shared" si="258"/>
        <v>0</v>
      </c>
      <c r="J770" s="7">
        <f t="shared" si="258"/>
        <v>0</v>
      </c>
      <c r="K770" s="16">
        <v>110</v>
      </c>
    </row>
    <row r="771" spans="1:11" ht="15.75">
      <c r="A771" s="24"/>
      <c r="B771" s="23" t="s">
        <v>5</v>
      </c>
      <c r="C771" s="3">
        <f t="shared" si="257"/>
        <v>0</v>
      </c>
      <c r="D771" s="3">
        <v>0</v>
      </c>
      <c r="E771" s="3">
        <v>0</v>
      </c>
      <c r="F771" s="3">
        <v>0</v>
      </c>
      <c r="G771" s="3">
        <v>0</v>
      </c>
      <c r="H771" s="3">
        <v>0</v>
      </c>
      <c r="I771" s="3">
        <v>0</v>
      </c>
      <c r="J771" s="3">
        <v>0</v>
      </c>
      <c r="K771" s="16"/>
    </row>
    <row r="772" spans="1:11" ht="15.75">
      <c r="A772" s="24"/>
      <c r="B772" s="23" t="s">
        <v>6</v>
      </c>
      <c r="C772" s="3">
        <f t="shared" si="257"/>
        <v>0</v>
      </c>
      <c r="D772" s="3">
        <v>0</v>
      </c>
      <c r="E772" s="3">
        <v>0</v>
      </c>
      <c r="F772" s="3">
        <v>0</v>
      </c>
      <c r="G772" s="3">
        <v>0</v>
      </c>
      <c r="H772" s="3">
        <v>0</v>
      </c>
      <c r="I772" s="3">
        <v>0</v>
      </c>
      <c r="J772" s="3">
        <v>0</v>
      </c>
      <c r="K772" s="16"/>
    </row>
    <row r="773" spans="1:11" ht="15.75">
      <c r="A773" s="24"/>
      <c r="B773" s="23" t="s">
        <v>215</v>
      </c>
      <c r="C773" s="3">
        <f t="shared" si="257"/>
        <v>0</v>
      </c>
      <c r="D773" s="3">
        <v>0</v>
      </c>
      <c r="E773" s="3">
        <v>0</v>
      </c>
      <c r="F773" s="3">
        <v>0</v>
      </c>
      <c r="G773" s="3">
        <v>0</v>
      </c>
      <c r="H773" s="3">
        <v>0</v>
      </c>
      <c r="I773" s="3">
        <v>0</v>
      </c>
      <c r="J773" s="3">
        <v>0</v>
      </c>
      <c r="K773" s="17"/>
    </row>
    <row r="774" spans="1:11" ht="225" customHeight="1">
      <c r="A774" s="24"/>
      <c r="B774" s="5" t="s">
        <v>258</v>
      </c>
      <c r="C774" s="3">
        <f t="shared" si="257"/>
        <v>0</v>
      </c>
      <c r="D774" s="7">
        <f aca="true" t="shared" si="259" ref="D774:J774">SUM(D775:D777)</f>
        <v>0</v>
      </c>
      <c r="E774" s="7">
        <f t="shared" si="259"/>
        <v>0</v>
      </c>
      <c r="F774" s="7">
        <f t="shared" si="259"/>
        <v>0</v>
      </c>
      <c r="G774" s="7">
        <f t="shared" si="259"/>
        <v>0</v>
      </c>
      <c r="H774" s="7">
        <f t="shared" si="259"/>
        <v>0</v>
      </c>
      <c r="I774" s="7">
        <f t="shared" si="259"/>
        <v>0</v>
      </c>
      <c r="J774" s="7">
        <f t="shared" si="259"/>
        <v>0</v>
      </c>
      <c r="K774" s="16">
        <v>110</v>
      </c>
    </row>
    <row r="775" spans="1:11" ht="15.75">
      <c r="A775" s="24"/>
      <c r="B775" s="23" t="s">
        <v>5</v>
      </c>
      <c r="C775" s="3">
        <f t="shared" si="257"/>
        <v>0</v>
      </c>
      <c r="D775" s="3">
        <v>0</v>
      </c>
      <c r="E775" s="3">
        <v>0</v>
      </c>
      <c r="F775" s="3">
        <v>0</v>
      </c>
      <c r="G775" s="3">
        <v>0</v>
      </c>
      <c r="H775" s="3">
        <v>0</v>
      </c>
      <c r="I775" s="3">
        <v>0</v>
      </c>
      <c r="J775" s="3">
        <v>0</v>
      </c>
      <c r="K775" s="16"/>
    </row>
    <row r="776" spans="1:11" ht="15.75">
      <c r="A776" s="24"/>
      <c r="B776" s="23" t="s">
        <v>6</v>
      </c>
      <c r="C776" s="3">
        <f t="shared" si="257"/>
        <v>0</v>
      </c>
      <c r="D776" s="3">
        <v>0</v>
      </c>
      <c r="E776" s="3">
        <v>0</v>
      </c>
      <c r="F776" s="3">
        <v>0</v>
      </c>
      <c r="G776" s="3">
        <v>0</v>
      </c>
      <c r="H776" s="3">
        <v>0</v>
      </c>
      <c r="I776" s="3">
        <v>0</v>
      </c>
      <c r="J776" s="3">
        <v>0</v>
      </c>
      <c r="K776" s="16"/>
    </row>
    <row r="777" spans="1:11" ht="15.75">
      <c r="A777" s="24"/>
      <c r="B777" s="23" t="s">
        <v>215</v>
      </c>
      <c r="C777" s="3">
        <f t="shared" si="257"/>
        <v>0</v>
      </c>
      <c r="D777" s="3">
        <v>0</v>
      </c>
      <c r="E777" s="3">
        <v>0</v>
      </c>
      <c r="F777" s="3">
        <v>0</v>
      </c>
      <c r="G777" s="3">
        <v>0</v>
      </c>
      <c r="H777" s="3">
        <v>0</v>
      </c>
      <c r="I777" s="3">
        <v>0</v>
      </c>
      <c r="J777" s="3">
        <v>0</v>
      </c>
      <c r="K777" s="17"/>
    </row>
    <row r="778" spans="1:11" ht="32.25" customHeight="1">
      <c r="A778" s="24">
        <v>732</v>
      </c>
      <c r="B778" s="33" t="s">
        <v>47</v>
      </c>
      <c r="C778" s="33"/>
      <c r="D778" s="33"/>
      <c r="E778" s="33"/>
      <c r="F778" s="33"/>
      <c r="G778" s="33"/>
      <c r="H778" s="33"/>
      <c r="I778" s="33"/>
      <c r="J778" s="33"/>
      <c r="K778" s="33"/>
    </row>
    <row r="779" spans="1:11" ht="47.25">
      <c r="A779" s="24">
        <v>733</v>
      </c>
      <c r="B779" s="22" t="s">
        <v>41</v>
      </c>
      <c r="C779" s="3">
        <f>SUM(D779:J779)</f>
        <v>366338.9</v>
      </c>
      <c r="D779" s="3">
        <f>SUM(D780:D782)</f>
        <v>55842.6</v>
      </c>
      <c r="E779" s="3">
        <f aca="true" t="shared" si="260" ref="E779:J779">SUM(E780:E782)</f>
        <v>50581.299999999996</v>
      </c>
      <c r="F779" s="3">
        <f t="shared" si="260"/>
        <v>58974.59999999999</v>
      </c>
      <c r="G779" s="3">
        <f t="shared" si="260"/>
        <v>52838.2</v>
      </c>
      <c r="H779" s="3">
        <f t="shared" si="260"/>
        <v>47656.59999999999</v>
      </c>
      <c r="I779" s="3">
        <f t="shared" si="260"/>
        <v>50123.90000000001</v>
      </c>
      <c r="J779" s="3">
        <f t="shared" si="260"/>
        <v>50321.700000000004</v>
      </c>
      <c r="K779" s="4" t="s">
        <v>4</v>
      </c>
    </row>
    <row r="780" spans="1:11" ht="15.75">
      <c r="A780" s="24">
        <v>734</v>
      </c>
      <c r="B780" s="22" t="s">
        <v>5</v>
      </c>
      <c r="C780" s="3">
        <f>SUM(D780:J780)</f>
        <v>2598.2000000000003</v>
      </c>
      <c r="D780" s="3">
        <f>D785+D800</f>
        <v>325.6</v>
      </c>
      <c r="E780" s="3">
        <f aca="true" t="shared" si="261" ref="E780:J781">E785+E800</f>
        <v>325</v>
      </c>
      <c r="F780" s="3">
        <f>F785+F800</f>
        <v>348.50000000000006</v>
      </c>
      <c r="G780" s="3">
        <f>G785+G800</f>
        <v>436.6</v>
      </c>
      <c r="H780" s="3">
        <f t="shared" si="261"/>
        <v>376.5</v>
      </c>
      <c r="I780" s="3">
        <f t="shared" si="261"/>
        <v>387.5</v>
      </c>
      <c r="J780" s="3">
        <f t="shared" si="261"/>
        <v>398.5</v>
      </c>
      <c r="K780" s="4" t="s">
        <v>4</v>
      </c>
    </row>
    <row r="781" spans="1:11" ht="15.75">
      <c r="A781" s="24">
        <v>735</v>
      </c>
      <c r="B781" s="22" t="s">
        <v>6</v>
      </c>
      <c r="C781" s="3">
        <f>SUM(D781:J781)</f>
        <v>363704.3999999999</v>
      </c>
      <c r="D781" s="3">
        <f>D786+D801</f>
        <v>55517</v>
      </c>
      <c r="E781" s="3">
        <f>E786+E801</f>
        <v>50256.299999999996</v>
      </c>
      <c r="F781" s="3">
        <f t="shared" si="261"/>
        <v>58612.399999999994</v>
      </c>
      <c r="G781" s="3">
        <f t="shared" si="261"/>
        <v>52401.6</v>
      </c>
      <c r="H781" s="3">
        <f t="shared" si="261"/>
        <v>47260.899999999994</v>
      </c>
      <c r="I781" s="3">
        <f t="shared" si="261"/>
        <v>49735.100000000006</v>
      </c>
      <c r="J781" s="3">
        <f t="shared" si="261"/>
        <v>49921.100000000006</v>
      </c>
      <c r="K781" s="4" t="s">
        <v>4</v>
      </c>
    </row>
    <row r="782" spans="1:11" ht="15.75">
      <c r="A782" s="24">
        <v>736</v>
      </c>
      <c r="B782" s="22" t="s">
        <v>215</v>
      </c>
      <c r="C782" s="3">
        <f>SUM(D782:J782)</f>
        <v>36.3</v>
      </c>
      <c r="D782" s="3">
        <f aca="true" t="shared" si="262" ref="D782:J782">D787+D802</f>
        <v>0</v>
      </c>
      <c r="E782" s="3">
        <f t="shared" si="262"/>
        <v>0</v>
      </c>
      <c r="F782" s="3">
        <f t="shared" si="262"/>
        <v>13.7</v>
      </c>
      <c r="G782" s="3">
        <f t="shared" si="262"/>
        <v>0</v>
      </c>
      <c r="H782" s="3">
        <f t="shared" si="262"/>
        <v>19.2</v>
      </c>
      <c r="I782" s="3">
        <f t="shared" si="262"/>
        <v>1.3</v>
      </c>
      <c r="J782" s="3">
        <f t="shared" si="262"/>
        <v>2.1</v>
      </c>
      <c r="K782" s="4" t="s">
        <v>4</v>
      </c>
    </row>
    <row r="783" spans="1:11" ht="15.75">
      <c r="A783" s="24">
        <v>737</v>
      </c>
      <c r="B783" s="32" t="s">
        <v>9</v>
      </c>
      <c r="C783" s="32"/>
      <c r="D783" s="32"/>
      <c r="E783" s="32"/>
      <c r="F783" s="32"/>
      <c r="G783" s="32"/>
      <c r="H783" s="32"/>
      <c r="I783" s="32"/>
      <c r="J783" s="32"/>
      <c r="K783" s="32"/>
    </row>
    <row r="784" spans="1:11" ht="47.25">
      <c r="A784" s="24">
        <v>738</v>
      </c>
      <c r="B784" s="23" t="s">
        <v>26</v>
      </c>
      <c r="C784" s="3">
        <f>SUM(D784:J784)</f>
        <v>0</v>
      </c>
      <c r="D784" s="3">
        <f>SUM(D785:D787)</f>
        <v>0</v>
      </c>
      <c r="E784" s="3">
        <f aca="true" t="shared" si="263" ref="E784:J784">SUM(E785:E787)</f>
        <v>0</v>
      </c>
      <c r="F784" s="3">
        <f t="shared" si="263"/>
        <v>0</v>
      </c>
      <c r="G784" s="3">
        <f t="shared" si="263"/>
        <v>0</v>
      </c>
      <c r="H784" s="3">
        <f t="shared" si="263"/>
        <v>0</v>
      </c>
      <c r="I784" s="3">
        <f t="shared" si="263"/>
        <v>0</v>
      </c>
      <c r="J784" s="3">
        <f t="shared" si="263"/>
        <v>0</v>
      </c>
      <c r="K784" s="2" t="s">
        <v>4</v>
      </c>
    </row>
    <row r="785" spans="1:11" ht="15.75">
      <c r="A785" s="24">
        <v>739</v>
      </c>
      <c r="B785" s="23" t="s">
        <v>5</v>
      </c>
      <c r="C785" s="3">
        <f>SUM(D785:J785)</f>
        <v>0</v>
      </c>
      <c r="D785" s="3">
        <f>D790+D795</f>
        <v>0</v>
      </c>
      <c r="E785" s="3">
        <f aca="true" t="shared" si="264" ref="E785:J785">E790+E795</f>
        <v>0</v>
      </c>
      <c r="F785" s="3">
        <f t="shared" si="264"/>
        <v>0</v>
      </c>
      <c r="G785" s="3">
        <f>G790+G795</f>
        <v>0</v>
      </c>
      <c r="H785" s="3">
        <f t="shared" si="264"/>
        <v>0</v>
      </c>
      <c r="I785" s="3">
        <f t="shared" si="264"/>
        <v>0</v>
      </c>
      <c r="J785" s="3">
        <f t="shared" si="264"/>
        <v>0</v>
      </c>
      <c r="K785" s="2" t="s">
        <v>4</v>
      </c>
    </row>
    <row r="786" spans="1:11" ht="15.75">
      <c r="A786" s="24">
        <v>740</v>
      </c>
      <c r="B786" s="23" t="s">
        <v>6</v>
      </c>
      <c r="C786" s="3">
        <f>SUM(D786:J786)</f>
        <v>0</v>
      </c>
      <c r="D786" s="3">
        <f>D791+D796</f>
        <v>0</v>
      </c>
      <c r="E786" s="3">
        <f aca="true" t="shared" si="265" ref="E786:J786">E791+E796</f>
        <v>0</v>
      </c>
      <c r="F786" s="3">
        <f t="shared" si="265"/>
        <v>0</v>
      </c>
      <c r="G786" s="3">
        <f t="shared" si="265"/>
        <v>0</v>
      </c>
      <c r="H786" s="3">
        <f t="shared" si="265"/>
        <v>0</v>
      </c>
      <c r="I786" s="3">
        <f t="shared" si="265"/>
        <v>0</v>
      </c>
      <c r="J786" s="3">
        <f t="shared" si="265"/>
        <v>0</v>
      </c>
      <c r="K786" s="2" t="s">
        <v>4</v>
      </c>
    </row>
    <row r="787" spans="1:11" ht="15.75">
      <c r="A787" s="24">
        <v>741</v>
      </c>
      <c r="B787" s="23" t="s">
        <v>215</v>
      </c>
      <c r="C787" s="3">
        <f>SUM(D787:J787)</f>
        <v>0</v>
      </c>
      <c r="D787" s="3">
        <f>D792+D797</f>
        <v>0</v>
      </c>
      <c r="E787" s="3">
        <f aca="true" t="shared" si="266" ref="E787:J787">E792+E797</f>
        <v>0</v>
      </c>
      <c r="F787" s="3">
        <f t="shared" si="266"/>
        <v>0</v>
      </c>
      <c r="G787" s="3">
        <f t="shared" si="266"/>
        <v>0</v>
      </c>
      <c r="H787" s="3">
        <f t="shared" si="266"/>
        <v>0</v>
      </c>
      <c r="I787" s="3">
        <f t="shared" si="266"/>
        <v>0</v>
      </c>
      <c r="J787" s="3">
        <f t="shared" si="266"/>
        <v>0</v>
      </c>
      <c r="K787" s="2" t="s">
        <v>4</v>
      </c>
    </row>
    <row r="788" spans="1:11" ht="15.75">
      <c r="A788" s="24">
        <v>742</v>
      </c>
      <c r="B788" s="34" t="s">
        <v>10</v>
      </c>
      <c r="C788" s="34"/>
      <c r="D788" s="34"/>
      <c r="E788" s="34"/>
      <c r="F788" s="34"/>
      <c r="G788" s="34"/>
      <c r="H788" s="34"/>
      <c r="I788" s="34"/>
      <c r="J788" s="34"/>
      <c r="K788" s="34"/>
    </row>
    <row r="789" spans="1:11" ht="63">
      <c r="A789" s="24">
        <v>743</v>
      </c>
      <c r="B789" s="23" t="s">
        <v>27</v>
      </c>
      <c r="C789" s="3">
        <f>SUM(C790:C792)</f>
        <v>0</v>
      </c>
      <c r="D789" s="3">
        <f>SUM(D790:D792)</f>
        <v>0</v>
      </c>
      <c r="E789" s="3">
        <f aca="true" t="shared" si="267" ref="E789:J789">SUM(E790:E792)</f>
        <v>0</v>
      </c>
      <c r="F789" s="3">
        <f t="shared" si="267"/>
        <v>0</v>
      </c>
      <c r="G789" s="3">
        <f t="shared" si="267"/>
        <v>0</v>
      </c>
      <c r="H789" s="3">
        <f t="shared" si="267"/>
        <v>0</v>
      </c>
      <c r="I789" s="3">
        <f t="shared" si="267"/>
        <v>0</v>
      </c>
      <c r="J789" s="3">
        <f t="shared" si="267"/>
        <v>0</v>
      </c>
      <c r="K789" s="2"/>
    </row>
    <row r="790" spans="1:11" ht="15.75">
      <c r="A790" s="24">
        <v>744</v>
      </c>
      <c r="B790" s="23" t="s">
        <v>5</v>
      </c>
      <c r="C790" s="3">
        <f>SUM(D790:J790)</f>
        <v>0</v>
      </c>
      <c r="D790" s="3">
        <v>0</v>
      </c>
      <c r="E790" s="3">
        <v>0</v>
      </c>
      <c r="F790" s="3">
        <v>0</v>
      </c>
      <c r="G790" s="3">
        <v>0</v>
      </c>
      <c r="H790" s="3">
        <v>0</v>
      </c>
      <c r="I790" s="3">
        <v>0</v>
      </c>
      <c r="J790" s="3">
        <v>0</v>
      </c>
      <c r="K790" s="2"/>
    </row>
    <row r="791" spans="1:11" ht="15.75">
      <c r="A791" s="24">
        <v>745</v>
      </c>
      <c r="B791" s="23" t="s">
        <v>6</v>
      </c>
      <c r="C791" s="3">
        <f>SUM(D791:J791)</f>
        <v>0</v>
      </c>
      <c r="D791" s="3">
        <v>0</v>
      </c>
      <c r="E791" s="3">
        <v>0</v>
      </c>
      <c r="F791" s="3">
        <v>0</v>
      </c>
      <c r="G791" s="3">
        <v>0</v>
      </c>
      <c r="H791" s="3">
        <v>0</v>
      </c>
      <c r="I791" s="3">
        <v>0</v>
      </c>
      <c r="J791" s="3">
        <v>0</v>
      </c>
      <c r="K791" s="2"/>
    </row>
    <row r="792" spans="1:11" ht="15.75">
      <c r="A792" s="24">
        <v>746</v>
      </c>
      <c r="B792" s="23" t="s">
        <v>215</v>
      </c>
      <c r="C792" s="3">
        <f>SUM(D792:J792)</f>
        <v>0</v>
      </c>
      <c r="D792" s="3">
        <v>0</v>
      </c>
      <c r="E792" s="3">
        <v>0</v>
      </c>
      <c r="F792" s="3">
        <v>0</v>
      </c>
      <c r="G792" s="3">
        <v>0</v>
      </c>
      <c r="H792" s="3">
        <v>0</v>
      </c>
      <c r="I792" s="3">
        <v>0</v>
      </c>
      <c r="J792" s="3">
        <v>0</v>
      </c>
      <c r="K792" s="2"/>
    </row>
    <row r="793" spans="1:11" ht="15.75">
      <c r="A793" s="24">
        <v>747</v>
      </c>
      <c r="B793" s="34" t="s">
        <v>11</v>
      </c>
      <c r="C793" s="34"/>
      <c r="D793" s="34"/>
      <c r="E793" s="34"/>
      <c r="F793" s="34"/>
      <c r="G793" s="34"/>
      <c r="H793" s="34"/>
      <c r="I793" s="34"/>
      <c r="J793" s="34"/>
      <c r="K793" s="34"/>
    </row>
    <row r="794" spans="1:11" ht="15.75">
      <c r="A794" s="24">
        <v>748</v>
      </c>
      <c r="B794" s="23"/>
      <c r="C794" s="3">
        <f>SUM(C795:C797)</f>
        <v>0</v>
      </c>
      <c r="D794" s="3">
        <f>SUM(D795:D797)</f>
        <v>0</v>
      </c>
      <c r="E794" s="3">
        <f aca="true" t="shared" si="268" ref="E794:J794">SUM(E795:E797)</f>
        <v>0</v>
      </c>
      <c r="F794" s="3">
        <f t="shared" si="268"/>
        <v>0</v>
      </c>
      <c r="G794" s="3">
        <f t="shared" si="268"/>
        <v>0</v>
      </c>
      <c r="H794" s="3">
        <f t="shared" si="268"/>
        <v>0</v>
      </c>
      <c r="I794" s="3">
        <f t="shared" si="268"/>
        <v>0</v>
      </c>
      <c r="J794" s="3">
        <f t="shared" si="268"/>
        <v>0</v>
      </c>
      <c r="K794" s="2"/>
    </row>
    <row r="795" spans="1:11" ht="15.75">
      <c r="A795" s="24">
        <v>749</v>
      </c>
      <c r="B795" s="23" t="s">
        <v>5</v>
      </c>
      <c r="C795" s="3">
        <f>SUM(D795:J795)</f>
        <v>0</v>
      </c>
      <c r="D795" s="3">
        <v>0</v>
      </c>
      <c r="E795" s="3">
        <v>0</v>
      </c>
      <c r="F795" s="3">
        <v>0</v>
      </c>
      <c r="G795" s="3">
        <v>0</v>
      </c>
      <c r="H795" s="3">
        <v>0</v>
      </c>
      <c r="I795" s="3">
        <v>0</v>
      </c>
      <c r="J795" s="3">
        <v>0</v>
      </c>
      <c r="K795" s="2"/>
    </row>
    <row r="796" spans="1:11" ht="15.75">
      <c r="A796" s="24">
        <v>750</v>
      </c>
      <c r="B796" s="23" t="s">
        <v>6</v>
      </c>
      <c r="C796" s="3">
        <f>SUM(D796:J796)</f>
        <v>0</v>
      </c>
      <c r="D796" s="3">
        <v>0</v>
      </c>
      <c r="E796" s="3">
        <v>0</v>
      </c>
      <c r="F796" s="3">
        <v>0</v>
      </c>
      <c r="G796" s="3">
        <v>0</v>
      </c>
      <c r="H796" s="3">
        <v>0</v>
      </c>
      <c r="I796" s="3">
        <v>0</v>
      </c>
      <c r="J796" s="3">
        <v>0</v>
      </c>
      <c r="K796" s="2"/>
    </row>
    <row r="797" spans="1:11" ht="15.75">
      <c r="A797" s="24">
        <v>751</v>
      </c>
      <c r="B797" s="23" t="s">
        <v>215</v>
      </c>
      <c r="C797" s="3">
        <f>SUM(D797:J797)</f>
        <v>0</v>
      </c>
      <c r="D797" s="3">
        <v>0</v>
      </c>
      <c r="E797" s="3">
        <v>0</v>
      </c>
      <c r="F797" s="3">
        <v>0</v>
      </c>
      <c r="G797" s="3">
        <v>0</v>
      </c>
      <c r="H797" s="3">
        <v>0</v>
      </c>
      <c r="I797" s="3">
        <v>0</v>
      </c>
      <c r="J797" s="3">
        <v>0</v>
      </c>
      <c r="K797" s="2"/>
    </row>
    <row r="798" spans="1:11" ht="15.75">
      <c r="A798" s="24">
        <v>752</v>
      </c>
      <c r="B798" s="32" t="s">
        <v>12</v>
      </c>
      <c r="C798" s="32"/>
      <c r="D798" s="32"/>
      <c r="E798" s="32"/>
      <c r="F798" s="32"/>
      <c r="G798" s="32"/>
      <c r="H798" s="32"/>
      <c r="I798" s="32"/>
      <c r="J798" s="32"/>
      <c r="K798" s="32"/>
    </row>
    <row r="799" spans="1:11" ht="47.25">
      <c r="A799" s="24">
        <v>753</v>
      </c>
      <c r="B799" s="23" t="s">
        <v>28</v>
      </c>
      <c r="C799" s="3">
        <f aca="true" t="shared" si="269" ref="C799:C807">SUM(D799:J799)</f>
        <v>366338.9</v>
      </c>
      <c r="D799" s="3">
        <f>SUM(D800:D802)</f>
        <v>55842.6</v>
      </c>
      <c r="E799" s="3">
        <f aca="true" t="shared" si="270" ref="E799:J799">SUM(E800:E802)</f>
        <v>50581.299999999996</v>
      </c>
      <c r="F799" s="3">
        <f t="shared" si="270"/>
        <v>58974.59999999999</v>
      </c>
      <c r="G799" s="3">
        <f>SUM(G800:G802)</f>
        <v>52838.2</v>
      </c>
      <c r="H799" s="3">
        <f t="shared" si="270"/>
        <v>47656.59999999999</v>
      </c>
      <c r="I799" s="3">
        <f t="shared" si="270"/>
        <v>50123.90000000001</v>
      </c>
      <c r="J799" s="3">
        <f t="shared" si="270"/>
        <v>50321.700000000004</v>
      </c>
      <c r="K799" s="2" t="s">
        <v>4</v>
      </c>
    </row>
    <row r="800" spans="1:11" ht="15.75">
      <c r="A800" s="24">
        <v>754</v>
      </c>
      <c r="B800" s="23" t="s">
        <v>5</v>
      </c>
      <c r="C800" s="3">
        <f t="shared" si="269"/>
        <v>2598.2000000000003</v>
      </c>
      <c r="D800" s="3">
        <f>D804+D816+D820+D824+D828+D832+D836+D808+D812</f>
        <v>325.6</v>
      </c>
      <c r="E800" s="3">
        <f>E804+E816+E820+E824+E828+E832+E836+E808+E812</f>
        <v>325</v>
      </c>
      <c r="F800" s="3">
        <f aca="true" t="shared" si="271" ref="F800:J801">F804+F816+F820+F824+F828+F832+F836+F808+F812+F840+F844+F848+F852+F856+F860+F864+F868+F872+F876</f>
        <v>348.50000000000006</v>
      </c>
      <c r="G800" s="3">
        <f>G804+G816+G820+G824+G828+G832+G836+G808+G812+G840+G844+G848+G852+G856+G860+G864+G868+G872+G876+G880</f>
        <v>436.6</v>
      </c>
      <c r="H800" s="3">
        <f t="shared" si="271"/>
        <v>376.5</v>
      </c>
      <c r="I800" s="3">
        <f t="shared" si="271"/>
        <v>387.5</v>
      </c>
      <c r="J800" s="3">
        <f t="shared" si="271"/>
        <v>398.5</v>
      </c>
      <c r="K800" s="2" t="s">
        <v>4</v>
      </c>
    </row>
    <row r="801" spans="1:11" ht="15.75">
      <c r="A801" s="24">
        <v>755</v>
      </c>
      <c r="B801" s="23" t="s">
        <v>6</v>
      </c>
      <c r="C801" s="3">
        <f t="shared" si="269"/>
        <v>363704.3999999999</v>
      </c>
      <c r="D801" s="3">
        <f>D805+D809+D813+D817+D821+D825+D829+D833+D837+D841+D845+D849</f>
        <v>55517</v>
      </c>
      <c r="E801" s="3">
        <f>E805+E809+E813+E817+E821+E825+E829+E833+E837+E841+E845+E849+E853+E857</f>
        <v>50256.299999999996</v>
      </c>
      <c r="F801" s="3">
        <f t="shared" si="271"/>
        <v>58612.399999999994</v>
      </c>
      <c r="G801" s="3">
        <f t="shared" si="271"/>
        <v>52401.6</v>
      </c>
      <c r="H801" s="3">
        <f t="shared" si="271"/>
        <v>47260.899999999994</v>
      </c>
      <c r="I801" s="3">
        <f t="shared" si="271"/>
        <v>49735.100000000006</v>
      </c>
      <c r="J801" s="3">
        <f t="shared" si="271"/>
        <v>49921.100000000006</v>
      </c>
      <c r="K801" s="2" t="s">
        <v>4</v>
      </c>
    </row>
    <row r="802" spans="1:11" ht="15.75">
      <c r="A802" s="24">
        <v>756</v>
      </c>
      <c r="B802" s="23" t="s">
        <v>215</v>
      </c>
      <c r="C802" s="3">
        <f t="shared" si="269"/>
        <v>36.3</v>
      </c>
      <c r="D802" s="3">
        <f aca="true" t="shared" si="272" ref="D802:J802">D806+D818+D822+D826+D830+D834+D838</f>
        <v>0</v>
      </c>
      <c r="E802" s="3">
        <f t="shared" si="272"/>
        <v>0</v>
      </c>
      <c r="F802" s="3">
        <f t="shared" si="272"/>
        <v>13.7</v>
      </c>
      <c r="G802" s="3">
        <f t="shared" si="272"/>
        <v>0</v>
      </c>
      <c r="H802" s="3">
        <f t="shared" si="272"/>
        <v>19.2</v>
      </c>
      <c r="I802" s="3">
        <f t="shared" si="272"/>
        <v>1.3</v>
      </c>
      <c r="J802" s="3">
        <f t="shared" si="272"/>
        <v>2.1</v>
      </c>
      <c r="K802" s="2" t="s">
        <v>4</v>
      </c>
    </row>
    <row r="803" spans="1:11" ht="63" customHeight="1">
      <c r="A803" s="24">
        <v>757</v>
      </c>
      <c r="B803" s="5" t="s">
        <v>251</v>
      </c>
      <c r="C803" s="3">
        <f t="shared" si="269"/>
        <v>111839.9</v>
      </c>
      <c r="D803" s="7">
        <f aca="true" t="shared" si="273" ref="D803:J803">SUM(D804:D806)</f>
        <v>16639.4</v>
      </c>
      <c r="E803" s="7">
        <f t="shared" si="273"/>
        <v>16741.199999999997</v>
      </c>
      <c r="F803" s="7">
        <f t="shared" si="273"/>
        <v>16498.100000000006</v>
      </c>
      <c r="G803" s="7">
        <f t="shared" si="273"/>
        <v>16219.5</v>
      </c>
      <c r="H803" s="7">
        <f t="shared" si="273"/>
        <v>14971.9</v>
      </c>
      <c r="I803" s="7">
        <f t="shared" si="273"/>
        <v>15384.9</v>
      </c>
      <c r="J803" s="7">
        <f t="shared" si="273"/>
        <v>15384.9</v>
      </c>
      <c r="K803" s="16">
        <v>116</v>
      </c>
    </row>
    <row r="804" spans="1:11" ht="15.75">
      <c r="A804" s="24">
        <v>758</v>
      </c>
      <c r="B804" s="23" t="s">
        <v>5</v>
      </c>
      <c r="C804" s="3">
        <f t="shared" si="269"/>
        <v>0</v>
      </c>
      <c r="D804" s="3">
        <v>0</v>
      </c>
      <c r="E804" s="3">
        <v>0</v>
      </c>
      <c r="F804" s="3">
        <v>0</v>
      </c>
      <c r="G804" s="3">
        <v>0</v>
      </c>
      <c r="H804" s="3">
        <v>0</v>
      </c>
      <c r="I804" s="3">
        <v>0</v>
      </c>
      <c r="J804" s="3">
        <v>0</v>
      </c>
      <c r="K804" s="17"/>
    </row>
    <row r="805" spans="1:11" ht="15.75">
      <c r="A805" s="24">
        <v>759</v>
      </c>
      <c r="B805" s="23" t="s">
        <v>6</v>
      </c>
      <c r="C805" s="3">
        <f t="shared" si="269"/>
        <v>111839.9</v>
      </c>
      <c r="D805" s="3">
        <f>17129.4+100+160-104.6-645.4</f>
        <v>16639.4</v>
      </c>
      <c r="E805" s="3">
        <f>16987.1+0.1+99-0.5+60-84.1+33-346.5+5-12+0.1</f>
        <v>16741.199999999997</v>
      </c>
      <c r="F805" s="3">
        <f>16907-18.1-25-0.1+10-10-90.8-6.1-50+50-268.8</f>
        <v>16498.100000000006</v>
      </c>
      <c r="G805" s="3">
        <f>16813+38.3-38.3-593.5</f>
        <v>16219.5</v>
      </c>
      <c r="H805" s="3">
        <v>14971.9</v>
      </c>
      <c r="I805" s="3">
        <v>15384.9</v>
      </c>
      <c r="J805" s="3">
        <v>15384.9</v>
      </c>
      <c r="K805" s="17"/>
    </row>
    <row r="806" spans="1:11" ht="15.75">
      <c r="A806" s="24">
        <v>760</v>
      </c>
      <c r="B806" s="23" t="s">
        <v>215</v>
      </c>
      <c r="C806" s="3">
        <f t="shared" si="269"/>
        <v>0</v>
      </c>
      <c r="D806" s="3">
        <v>0</v>
      </c>
      <c r="E806" s="3">
        <v>0</v>
      </c>
      <c r="F806" s="3">
        <v>0</v>
      </c>
      <c r="G806" s="3">
        <v>0</v>
      </c>
      <c r="H806" s="3">
        <v>0</v>
      </c>
      <c r="I806" s="3">
        <v>0</v>
      </c>
      <c r="J806" s="3">
        <v>0</v>
      </c>
      <c r="K806" s="17"/>
    </row>
    <row r="807" spans="1:11" ht="110.25" customHeight="1">
      <c r="A807" s="24">
        <v>761</v>
      </c>
      <c r="B807" s="5" t="s">
        <v>227</v>
      </c>
      <c r="C807" s="3">
        <f t="shared" si="269"/>
        <v>2.3</v>
      </c>
      <c r="D807" s="7">
        <f>SUM(D808:D810)</f>
        <v>2.3</v>
      </c>
      <c r="E807" s="7">
        <f aca="true" t="shared" si="274" ref="E807:J807">SUM(E808:E810)</f>
        <v>0</v>
      </c>
      <c r="F807" s="7">
        <f t="shared" si="274"/>
        <v>0</v>
      </c>
      <c r="G807" s="7">
        <f t="shared" si="274"/>
        <v>0</v>
      </c>
      <c r="H807" s="7">
        <f t="shared" si="274"/>
        <v>0</v>
      </c>
      <c r="I807" s="7">
        <f t="shared" si="274"/>
        <v>0</v>
      </c>
      <c r="J807" s="7">
        <f t="shared" si="274"/>
        <v>0</v>
      </c>
      <c r="K807" s="17"/>
    </row>
    <row r="808" spans="1:11" ht="15.75">
      <c r="A808" s="24">
        <v>762</v>
      </c>
      <c r="B808" s="23" t="s">
        <v>5</v>
      </c>
      <c r="C808" s="3">
        <v>0</v>
      </c>
      <c r="D808" s="3">
        <v>0</v>
      </c>
      <c r="E808" s="3">
        <v>0</v>
      </c>
      <c r="F808" s="3">
        <v>0</v>
      </c>
      <c r="G808" s="3">
        <v>0</v>
      </c>
      <c r="H808" s="3">
        <v>0</v>
      </c>
      <c r="I808" s="3">
        <v>0</v>
      </c>
      <c r="J808" s="3">
        <v>0</v>
      </c>
      <c r="K808" s="17"/>
    </row>
    <row r="809" spans="1:11" ht="15.75">
      <c r="A809" s="24">
        <v>763</v>
      </c>
      <c r="B809" s="23" t="s">
        <v>6</v>
      </c>
      <c r="C809" s="3">
        <f>SUM(D809:J809)</f>
        <v>2.3</v>
      </c>
      <c r="D809" s="3">
        <v>2.3</v>
      </c>
      <c r="E809" s="3">
        <v>0</v>
      </c>
      <c r="F809" s="3">
        <v>0</v>
      </c>
      <c r="G809" s="3">
        <v>0</v>
      </c>
      <c r="H809" s="3">
        <v>0</v>
      </c>
      <c r="I809" s="3">
        <v>0</v>
      </c>
      <c r="J809" s="3">
        <v>0</v>
      </c>
      <c r="K809" s="17"/>
    </row>
    <row r="810" spans="1:11" ht="15.75">
      <c r="A810" s="24">
        <v>764</v>
      </c>
      <c r="B810" s="23" t="s">
        <v>215</v>
      </c>
      <c r="C810" s="3">
        <f>SUM(D810:J810)</f>
        <v>0</v>
      </c>
      <c r="D810" s="3">
        <v>0</v>
      </c>
      <c r="E810" s="3">
        <v>0</v>
      </c>
      <c r="F810" s="3">
        <v>0</v>
      </c>
      <c r="G810" s="3">
        <v>0</v>
      </c>
      <c r="H810" s="3">
        <v>0</v>
      </c>
      <c r="I810" s="3">
        <v>0</v>
      </c>
      <c r="J810" s="3">
        <v>0</v>
      </c>
      <c r="K810" s="17"/>
    </row>
    <row r="811" spans="1:11" ht="69" customHeight="1">
      <c r="A811" s="24">
        <v>765</v>
      </c>
      <c r="B811" s="5" t="s">
        <v>216</v>
      </c>
      <c r="C811" s="3">
        <f>SUM(D811:J811)</f>
        <v>15332.099999999999</v>
      </c>
      <c r="D811" s="7">
        <f>SUM(D812:D814)</f>
        <v>4425.8</v>
      </c>
      <c r="E811" s="7">
        <f aca="true" t="shared" si="275" ref="E811:J811">SUM(E812:E814)</f>
        <v>0</v>
      </c>
      <c r="F811" s="7">
        <f t="shared" si="275"/>
        <v>8992.8</v>
      </c>
      <c r="G811" s="7">
        <f t="shared" si="275"/>
        <v>1913.5</v>
      </c>
      <c r="H811" s="7">
        <f t="shared" si="275"/>
        <v>0</v>
      </c>
      <c r="I811" s="7">
        <f t="shared" si="275"/>
        <v>0</v>
      </c>
      <c r="J811" s="7">
        <f t="shared" si="275"/>
        <v>0</v>
      </c>
      <c r="K811" s="17"/>
    </row>
    <row r="812" spans="1:11" ht="15.75">
      <c r="A812" s="24">
        <v>766</v>
      </c>
      <c r="B812" s="23" t="s">
        <v>5</v>
      </c>
      <c r="C812" s="3">
        <v>0</v>
      </c>
      <c r="D812" s="3">
        <v>0</v>
      </c>
      <c r="E812" s="3">
        <v>0</v>
      </c>
      <c r="F812" s="3">
        <v>0</v>
      </c>
      <c r="G812" s="3">
        <v>0</v>
      </c>
      <c r="H812" s="3">
        <v>0</v>
      </c>
      <c r="I812" s="3">
        <v>0</v>
      </c>
      <c r="J812" s="3">
        <v>0</v>
      </c>
      <c r="K812" s="17"/>
    </row>
    <row r="813" spans="1:11" ht="15.75">
      <c r="A813" s="24">
        <v>767</v>
      </c>
      <c r="B813" s="23" t="s">
        <v>6</v>
      </c>
      <c r="C813" s="3">
        <f aca="true" t="shared" si="276" ref="C813:C844">SUM(D813:J813)</f>
        <v>15332.099999999999</v>
      </c>
      <c r="D813" s="3">
        <f>3822.4+228.7+374.7</f>
        <v>4425.8</v>
      </c>
      <c r="E813" s="3">
        <v>0</v>
      </c>
      <c r="F813" s="3">
        <v>8992.8</v>
      </c>
      <c r="G813" s="3">
        <v>1913.5</v>
      </c>
      <c r="H813" s="3">
        <v>0</v>
      </c>
      <c r="I813" s="3">
        <v>0</v>
      </c>
      <c r="J813" s="3">
        <v>0</v>
      </c>
      <c r="K813" s="17"/>
    </row>
    <row r="814" spans="1:11" ht="15.75">
      <c r="A814" s="24">
        <v>768</v>
      </c>
      <c r="B814" s="23" t="s">
        <v>215</v>
      </c>
      <c r="C814" s="3">
        <f t="shared" si="276"/>
        <v>0</v>
      </c>
      <c r="D814" s="3">
        <v>0</v>
      </c>
      <c r="E814" s="3">
        <v>0</v>
      </c>
      <c r="F814" s="3">
        <v>0</v>
      </c>
      <c r="G814" s="3">
        <v>0</v>
      </c>
      <c r="H814" s="3">
        <v>0</v>
      </c>
      <c r="I814" s="3">
        <v>0</v>
      </c>
      <c r="J814" s="3">
        <v>0</v>
      </c>
      <c r="K814" s="17"/>
    </row>
    <row r="815" spans="1:11" ht="100.5" customHeight="1">
      <c r="A815" s="24">
        <v>769</v>
      </c>
      <c r="B815" s="5" t="s">
        <v>207</v>
      </c>
      <c r="C815" s="3">
        <f t="shared" si="276"/>
        <v>699.4</v>
      </c>
      <c r="D815" s="7">
        <f aca="true" t="shared" si="277" ref="D815:J815">SUM(D816:D818)</f>
        <v>87.6</v>
      </c>
      <c r="E815" s="7">
        <f t="shared" si="277"/>
        <v>92</v>
      </c>
      <c r="F815" s="7">
        <f t="shared" si="277"/>
        <v>98.3</v>
      </c>
      <c r="G815" s="7">
        <f t="shared" si="277"/>
        <v>102.3</v>
      </c>
      <c r="H815" s="7">
        <f t="shared" si="277"/>
        <v>106.4</v>
      </c>
      <c r="I815" s="7">
        <f t="shared" si="277"/>
        <v>106.4</v>
      </c>
      <c r="J815" s="7">
        <f t="shared" si="277"/>
        <v>106.4</v>
      </c>
      <c r="K815" s="16">
        <v>128</v>
      </c>
    </row>
    <row r="816" spans="1:11" ht="15.75">
      <c r="A816" s="24">
        <v>770</v>
      </c>
      <c r="B816" s="23" t="s">
        <v>5</v>
      </c>
      <c r="C816" s="3">
        <f t="shared" si="276"/>
        <v>699.4</v>
      </c>
      <c r="D816" s="3">
        <v>87.6</v>
      </c>
      <c r="E816" s="3">
        <v>92</v>
      </c>
      <c r="F816" s="3">
        <v>98.3</v>
      </c>
      <c r="G816" s="3">
        <v>102.3</v>
      </c>
      <c r="H816" s="3">
        <v>106.4</v>
      </c>
      <c r="I816" s="3">
        <v>106.4</v>
      </c>
      <c r="J816" s="3">
        <v>106.4</v>
      </c>
      <c r="K816" s="16"/>
    </row>
    <row r="817" spans="1:11" ht="15.75">
      <c r="A817" s="24">
        <v>771</v>
      </c>
      <c r="B817" s="23" t="s">
        <v>6</v>
      </c>
      <c r="C817" s="3">
        <f t="shared" si="276"/>
        <v>0</v>
      </c>
      <c r="D817" s="3">
        <v>0</v>
      </c>
      <c r="E817" s="3">
        <v>0</v>
      </c>
      <c r="F817" s="3">
        <v>0</v>
      </c>
      <c r="G817" s="3">
        <v>0</v>
      </c>
      <c r="H817" s="3">
        <v>0</v>
      </c>
      <c r="I817" s="3">
        <v>0</v>
      </c>
      <c r="J817" s="3">
        <v>0</v>
      </c>
      <c r="K817" s="16"/>
    </row>
    <row r="818" spans="1:11" ht="15.75">
      <c r="A818" s="24">
        <v>772</v>
      </c>
      <c r="B818" s="23" t="s">
        <v>215</v>
      </c>
      <c r="C818" s="3">
        <f t="shared" si="276"/>
        <v>0</v>
      </c>
      <c r="D818" s="3">
        <v>0</v>
      </c>
      <c r="E818" s="3">
        <v>0</v>
      </c>
      <c r="F818" s="3">
        <v>0</v>
      </c>
      <c r="G818" s="3">
        <v>0</v>
      </c>
      <c r="H818" s="3">
        <v>0</v>
      </c>
      <c r="I818" s="3">
        <v>0</v>
      </c>
      <c r="J818" s="3">
        <v>0</v>
      </c>
      <c r="K818" s="16"/>
    </row>
    <row r="819" spans="1:11" ht="96.75" customHeight="1">
      <c r="A819" s="24">
        <v>773</v>
      </c>
      <c r="B819" s="5" t="s">
        <v>114</v>
      </c>
      <c r="C819" s="3">
        <f t="shared" si="276"/>
        <v>2680</v>
      </c>
      <c r="D819" s="7">
        <f>SUM(D820:D822)</f>
        <v>333</v>
      </c>
      <c r="E819" s="7">
        <f aca="true" t="shared" si="278" ref="E819:J819">SUM(E820:E822)</f>
        <v>423</v>
      </c>
      <c r="F819" s="7">
        <f t="shared" si="278"/>
        <v>442</v>
      </c>
      <c r="G819" s="7">
        <f t="shared" si="278"/>
        <v>282</v>
      </c>
      <c r="H819" s="7">
        <f t="shared" si="278"/>
        <v>400</v>
      </c>
      <c r="I819" s="7">
        <f t="shared" si="278"/>
        <v>400</v>
      </c>
      <c r="J819" s="7">
        <f t="shared" si="278"/>
        <v>400</v>
      </c>
      <c r="K819" s="16">
        <v>116</v>
      </c>
    </row>
    <row r="820" spans="1:11" ht="15.75">
      <c r="A820" s="24">
        <v>774</v>
      </c>
      <c r="B820" s="23" t="s">
        <v>5</v>
      </c>
      <c r="C820" s="3">
        <f t="shared" si="276"/>
        <v>0</v>
      </c>
      <c r="D820" s="3">
        <v>0</v>
      </c>
      <c r="E820" s="3">
        <v>0</v>
      </c>
      <c r="F820" s="3">
        <v>0</v>
      </c>
      <c r="G820" s="3">
        <v>0</v>
      </c>
      <c r="H820" s="3">
        <v>0</v>
      </c>
      <c r="I820" s="3">
        <v>0</v>
      </c>
      <c r="J820" s="3">
        <v>0</v>
      </c>
      <c r="K820" s="16"/>
    </row>
    <row r="821" spans="1:11" ht="15.75">
      <c r="A821" s="24">
        <v>775</v>
      </c>
      <c r="B821" s="23" t="s">
        <v>6</v>
      </c>
      <c r="C821" s="3">
        <f t="shared" si="276"/>
        <v>2680</v>
      </c>
      <c r="D821" s="3">
        <f>433-100</f>
        <v>333</v>
      </c>
      <c r="E821" s="3">
        <f>400+23</f>
        <v>423</v>
      </c>
      <c r="F821" s="3">
        <v>442</v>
      </c>
      <c r="G821" s="3">
        <f>300-18</f>
        <v>282</v>
      </c>
      <c r="H821" s="3">
        <v>400</v>
      </c>
      <c r="I821" s="3">
        <v>400</v>
      </c>
      <c r="J821" s="3">
        <v>400</v>
      </c>
      <c r="K821" s="16"/>
    </row>
    <row r="822" spans="1:11" ht="15.75">
      <c r="A822" s="24">
        <v>776</v>
      </c>
      <c r="B822" s="23" t="s">
        <v>215</v>
      </c>
      <c r="C822" s="3">
        <f t="shared" si="276"/>
        <v>0</v>
      </c>
      <c r="D822" s="3">
        <v>0</v>
      </c>
      <c r="E822" s="3">
        <v>0</v>
      </c>
      <c r="F822" s="3">
        <v>0</v>
      </c>
      <c r="G822" s="3">
        <v>0</v>
      </c>
      <c r="H822" s="3">
        <v>0</v>
      </c>
      <c r="I822" s="3">
        <v>0</v>
      </c>
      <c r="J822" s="3">
        <v>0</v>
      </c>
      <c r="K822" s="16"/>
    </row>
    <row r="823" spans="1:11" ht="108" customHeight="1">
      <c r="A823" s="24">
        <v>777</v>
      </c>
      <c r="B823" s="6" t="s">
        <v>143</v>
      </c>
      <c r="C823" s="3">
        <f t="shared" si="276"/>
        <v>123246.19999999998</v>
      </c>
      <c r="D823" s="7">
        <f>SUM(D824:D826)</f>
        <v>20433.4</v>
      </c>
      <c r="E823" s="7">
        <f aca="true" t="shared" si="279" ref="E823:J823">SUM(E824:E826)</f>
        <v>17344.8</v>
      </c>
      <c r="F823" s="7">
        <f t="shared" si="279"/>
        <v>17659.899999999998</v>
      </c>
      <c r="G823" s="7">
        <f t="shared" si="279"/>
        <v>18812.1</v>
      </c>
      <c r="H823" s="7">
        <f t="shared" si="279"/>
        <v>15307.2</v>
      </c>
      <c r="I823" s="7">
        <f t="shared" si="279"/>
        <v>16844.4</v>
      </c>
      <c r="J823" s="7">
        <f t="shared" si="279"/>
        <v>16844.4</v>
      </c>
      <c r="K823" s="16">
        <v>121</v>
      </c>
    </row>
    <row r="824" spans="1:11" ht="15.75">
      <c r="A824" s="24">
        <v>778</v>
      </c>
      <c r="B824" s="23" t="s">
        <v>5</v>
      </c>
      <c r="C824" s="3">
        <f t="shared" si="276"/>
        <v>0</v>
      </c>
      <c r="D824" s="3">
        <v>0</v>
      </c>
      <c r="E824" s="3">
        <v>0</v>
      </c>
      <c r="F824" s="3">
        <v>0</v>
      </c>
      <c r="G824" s="3">
        <v>0</v>
      </c>
      <c r="H824" s="3">
        <v>0</v>
      </c>
      <c r="I824" s="3">
        <v>0</v>
      </c>
      <c r="J824" s="3">
        <v>0</v>
      </c>
      <c r="K824" s="16"/>
    </row>
    <row r="825" spans="1:11" ht="15.75">
      <c r="A825" s="24">
        <v>779</v>
      </c>
      <c r="B825" s="23" t="s">
        <v>6</v>
      </c>
      <c r="C825" s="3">
        <f t="shared" si="276"/>
        <v>123246.19999999998</v>
      </c>
      <c r="D825" s="3">
        <f>19840.4+195.1+252.4+139-563.5+570</f>
        <v>20433.4</v>
      </c>
      <c r="E825" s="3">
        <f>17017.5+99.1-2.6+300-33.2-42.8-15+21.7+0.1</f>
        <v>17344.8</v>
      </c>
      <c r="F825" s="3">
        <f>16612.8+237.5+100+100+46+563.6</f>
        <v>17659.899999999998</v>
      </c>
      <c r="G825" s="3">
        <f>19552.1-871-365+495+1</f>
        <v>18812.1</v>
      </c>
      <c r="H825" s="3">
        <v>15307.2</v>
      </c>
      <c r="I825" s="3">
        <v>16844.4</v>
      </c>
      <c r="J825" s="3">
        <v>16844.4</v>
      </c>
      <c r="K825" s="16"/>
    </row>
    <row r="826" spans="1:11" ht="15.75">
      <c r="A826" s="24">
        <v>780</v>
      </c>
      <c r="B826" s="23" t="s">
        <v>215</v>
      </c>
      <c r="C826" s="3">
        <f t="shared" si="276"/>
        <v>0</v>
      </c>
      <c r="D826" s="3">
        <v>0</v>
      </c>
      <c r="E826" s="3">
        <v>0</v>
      </c>
      <c r="F826" s="3">
        <v>0</v>
      </c>
      <c r="G826" s="3">
        <v>0</v>
      </c>
      <c r="H826" s="3">
        <v>0</v>
      </c>
      <c r="I826" s="3">
        <v>0</v>
      </c>
      <c r="J826" s="3">
        <v>0</v>
      </c>
      <c r="K826" s="16"/>
    </row>
    <row r="827" spans="1:11" ht="112.5" customHeight="1">
      <c r="A827" s="24">
        <v>781</v>
      </c>
      <c r="B827" s="5" t="s">
        <v>175</v>
      </c>
      <c r="C827" s="3">
        <f t="shared" si="276"/>
        <v>36.3</v>
      </c>
      <c r="D827" s="7">
        <f>SUM(D828:D830)</f>
        <v>0</v>
      </c>
      <c r="E827" s="7">
        <f aca="true" t="shared" si="280" ref="E827:J827">SUM(E828:E830)</f>
        <v>0</v>
      </c>
      <c r="F827" s="7">
        <f t="shared" si="280"/>
        <v>13.7</v>
      </c>
      <c r="G827" s="7">
        <f t="shared" si="280"/>
        <v>0</v>
      </c>
      <c r="H827" s="7">
        <f t="shared" si="280"/>
        <v>19.2</v>
      </c>
      <c r="I827" s="7">
        <f t="shared" si="280"/>
        <v>1.3</v>
      </c>
      <c r="J827" s="7">
        <f t="shared" si="280"/>
        <v>2.1</v>
      </c>
      <c r="K827" s="16"/>
    </row>
    <row r="828" spans="1:11" ht="15.75">
      <c r="A828" s="24">
        <v>782</v>
      </c>
      <c r="B828" s="23" t="s">
        <v>5</v>
      </c>
      <c r="C828" s="3">
        <f t="shared" si="276"/>
        <v>0</v>
      </c>
      <c r="D828" s="3">
        <v>0</v>
      </c>
      <c r="E828" s="3">
        <v>0</v>
      </c>
      <c r="F828" s="3">
        <v>0</v>
      </c>
      <c r="G828" s="3">
        <v>0</v>
      </c>
      <c r="H828" s="3">
        <v>0</v>
      </c>
      <c r="I828" s="3">
        <v>0</v>
      </c>
      <c r="J828" s="3">
        <v>0</v>
      </c>
      <c r="K828" s="16"/>
    </row>
    <row r="829" spans="1:11" ht="15.75">
      <c r="A829" s="24">
        <v>783</v>
      </c>
      <c r="B829" s="23" t="s">
        <v>6</v>
      </c>
      <c r="C829" s="3">
        <f t="shared" si="276"/>
        <v>0</v>
      </c>
      <c r="D829" s="3">
        <v>0</v>
      </c>
      <c r="E829" s="3">
        <v>0</v>
      </c>
      <c r="F829" s="3">
        <v>0</v>
      </c>
      <c r="G829" s="3">
        <v>0</v>
      </c>
      <c r="H829" s="3">
        <v>0</v>
      </c>
      <c r="I829" s="3">
        <v>0</v>
      </c>
      <c r="J829" s="3">
        <v>0</v>
      </c>
      <c r="K829" s="16"/>
    </row>
    <row r="830" spans="1:11" ht="15.75">
      <c r="A830" s="24">
        <v>784</v>
      </c>
      <c r="B830" s="23" t="s">
        <v>215</v>
      </c>
      <c r="C830" s="3">
        <f t="shared" si="276"/>
        <v>36.3</v>
      </c>
      <c r="D830" s="3">
        <v>0</v>
      </c>
      <c r="E830" s="3">
        <v>0</v>
      </c>
      <c r="F830" s="3">
        <v>13.7</v>
      </c>
      <c r="G830" s="3">
        <v>0</v>
      </c>
      <c r="H830" s="3">
        <v>19.2</v>
      </c>
      <c r="I830" s="3">
        <v>1.3</v>
      </c>
      <c r="J830" s="3">
        <v>2.1</v>
      </c>
      <c r="K830" s="16"/>
    </row>
    <row r="831" spans="1:11" ht="63">
      <c r="A831" s="24">
        <v>785</v>
      </c>
      <c r="B831" s="6" t="s">
        <v>142</v>
      </c>
      <c r="C831" s="3">
        <f t="shared" si="276"/>
        <v>10147.199999999999</v>
      </c>
      <c r="D831" s="7">
        <f>SUM(D832:D834)</f>
        <v>1405.5</v>
      </c>
      <c r="E831" s="7">
        <f aca="true" t="shared" si="281" ref="E831:J831">SUM(E832:E834)</f>
        <v>1639.1</v>
      </c>
      <c r="F831" s="7">
        <f t="shared" si="281"/>
        <v>1176.2</v>
      </c>
      <c r="G831" s="7">
        <f t="shared" si="281"/>
        <v>1316</v>
      </c>
      <c r="H831" s="7">
        <f t="shared" si="281"/>
        <v>1515.6</v>
      </c>
      <c r="I831" s="7">
        <f t="shared" si="281"/>
        <v>1547.4</v>
      </c>
      <c r="J831" s="7">
        <f t="shared" si="281"/>
        <v>1547.4</v>
      </c>
      <c r="K831" s="16" t="s">
        <v>177</v>
      </c>
    </row>
    <row r="832" spans="1:11" ht="15.75">
      <c r="A832" s="24">
        <v>786</v>
      </c>
      <c r="B832" s="23" t="s">
        <v>5</v>
      </c>
      <c r="C832" s="3">
        <f t="shared" si="276"/>
        <v>471</v>
      </c>
      <c r="D832" s="3">
        <v>238</v>
      </c>
      <c r="E832" s="3">
        <v>233</v>
      </c>
      <c r="F832" s="3">
        <v>0</v>
      </c>
      <c r="G832" s="3">
        <v>0</v>
      </c>
      <c r="H832" s="3">
        <v>0</v>
      </c>
      <c r="I832" s="3">
        <v>0</v>
      </c>
      <c r="J832" s="3">
        <v>0</v>
      </c>
      <c r="K832" s="16"/>
    </row>
    <row r="833" spans="1:11" ht="15.75">
      <c r="A833" s="24">
        <v>787</v>
      </c>
      <c r="B833" s="23" t="s">
        <v>6</v>
      </c>
      <c r="C833" s="3">
        <f t="shared" si="276"/>
        <v>9676.199999999999</v>
      </c>
      <c r="D833" s="3">
        <v>1167.5</v>
      </c>
      <c r="E833" s="3">
        <v>1406.1</v>
      </c>
      <c r="F833" s="3">
        <f>1151.7+0.5+24</f>
        <v>1176.2</v>
      </c>
      <c r="G833" s="3">
        <f>1314.8+1.2</f>
        <v>1316</v>
      </c>
      <c r="H833" s="3">
        <v>1515.6</v>
      </c>
      <c r="I833" s="3">
        <v>1547.4</v>
      </c>
      <c r="J833" s="3">
        <v>1547.4</v>
      </c>
      <c r="K833" s="16"/>
    </row>
    <row r="834" spans="1:11" ht="15.75">
      <c r="A834" s="24">
        <v>788</v>
      </c>
      <c r="B834" s="23" t="s">
        <v>215</v>
      </c>
      <c r="C834" s="3">
        <f t="shared" si="276"/>
        <v>0</v>
      </c>
      <c r="D834" s="3">
        <v>0</v>
      </c>
      <c r="E834" s="3">
        <v>0</v>
      </c>
      <c r="F834" s="3">
        <v>0</v>
      </c>
      <c r="G834" s="3">
        <v>0</v>
      </c>
      <c r="H834" s="3">
        <v>0</v>
      </c>
      <c r="I834" s="3">
        <v>0</v>
      </c>
      <c r="J834" s="3">
        <v>0</v>
      </c>
      <c r="K834" s="16"/>
    </row>
    <row r="835" spans="1:11" ht="78.75">
      <c r="A835" s="24">
        <v>789</v>
      </c>
      <c r="B835" s="6" t="s">
        <v>141</v>
      </c>
      <c r="C835" s="3">
        <f t="shared" si="276"/>
        <v>98318.09999999999</v>
      </c>
      <c r="D835" s="7">
        <f>SUM(D836:D838)</f>
        <v>11838.4</v>
      </c>
      <c r="E835" s="7">
        <f aca="true" t="shared" si="282" ref="E835:J835">SUM(E836:E838)</f>
        <v>13857.6</v>
      </c>
      <c r="F835" s="7">
        <f t="shared" si="282"/>
        <v>12849</v>
      </c>
      <c r="G835" s="7">
        <f t="shared" si="282"/>
        <v>13405.6</v>
      </c>
      <c r="H835" s="7">
        <f t="shared" si="282"/>
        <v>15065.7</v>
      </c>
      <c r="I835" s="7">
        <f t="shared" si="282"/>
        <v>15557.9</v>
      </c>
      <c r="J835" s="7">
        <f t="shared" si="282"/>
        <v>15743.9</v>
      </c>
      <c r="K835" s="16">
        <v>124</v>
      </c>
    </row>
    <row r="836" spans="1:11" ht="15.75">
      <c r="A836" s="24">
        <v>790</v>
      </c>
      <c r="B836" s="23" t="s">
        <v>5</v>
      </c>
      <c r="C836" s="3">
        <f t="shared" si="276"/>
        <v>0</v>
      </c>
      <c r="D836" s="3">
        <v>0</v>
      </c>
      <c r="E836" s="3">
        <v>0</v>
      </c>
      <c r="F836" s="3">
        <v>0</v>
      </c>
      <c r="G836" s="3">
        <v>0</v>
      </c>
      <c r="H836" s="3">
        <v>0</v>
      </c>
      <c r="I836" s="3">
        <v>0</v>
      </c>
      <c r="J836" s="3">
        <v>0</v>
      </c>
      <c r="K836" s="17"/>
    </row>
    <row r="837" spans="1:11" ht="15.75">
      <c r="A837" s="24">
        <v>791</v>
      </c>
      <c r="B837" s="23" t="s">
        <v>6</v>
      </c>
      <c r="C837" s="3">
        <f t="shared" si="276"/>
        <v>98318.09999999999</v>
      </c>
      <c r="D837" s="3">
        <f>11738.1+100.3</f>
        <v>11838.4</v>
      </c>
      <c r="E837" s="3">
        <f>13856.1+1.5</f>
        <v>13857.6</v>
      </c>
      <c r="F837" s="3">
        <f>12884.3+4.7-40</f>
        <v>12849</v>
      </c>
      <c r="G837" s="3">
        <v>13405.6</v>
      </c>
      <c r="H837" s="3">
        <v>15065.7</v>
      </c>
      <c r="I837" s="3">
        <v>15557.9</v>
      </c>
      <c r="J837" s="3">
        <v>15743.9</v>
      </c>
      <c r="K837" s="17"/>
    </row>
    <row r="838" spans="1:11" ht="15.75">
      <c r="A838" s="24">
        <v>792</v>
      </c>
      <c r="B838" s="23" t="s">
        <v>215</v>
      </c>
      <c r="C838" s="3">
        <f t="shared" si="276"/>
        <v>0</v>
      </c>
      <c r="D838" s="3">
        <v>0</v>
      </c>
      <c r="E838" s="3">
        <v>0</v>
      </c>
      <c r="F838" s="3">
        <v>0</v>
      </c>
      <c r="G838" s="3">
        <v>0</v>
      </c>
      <c r="H838" s="3">
        <v>0</v>
      </c>
      <c r="I838" s="3">
        <v>0</v>
      </c>
      <c r="J838" s="3">
        <v>0</v>
      </c>
      <c r="K838" s="17"/>
    </row>
    <row r="839" spans="1:11" ht="85.5" customHeight="1">
      <c r="A839" s="24">
        <v>793</v>
      </c>
      <c r="B839" s="5" t="s">
        <v>247</v>
      </c>
      <c r="C839" s="3">
        <f t="shared" si="276"/>
        <v>1351.8</v>
      </c>
      <c r="D839" s="7">
        <f>SUM(D840:D842)</f>
        <v>612.6</v>
      </c>
      <c r="E839" s="7">
        <f aca="true" t="shared" si="283" ref="E839:J839">SUM(E840:E842)</f>
        <v>280</v>
      </c>
      <c r="F839" s="7">
        <f t="shared" si="283"/>
        <v>259.2</v>
      </c>
      <c r="G839" s="7">
        <f t="shared" si="283"/>
        <v>200</v>
      </c>
      <c r="H839" s="7">
        <f t="shared" si="283"/>
        <v>0</v>
      </c>
      <c r="I839" s="7">
        <f t="shared" si="283"/>
        <v>0</v>
      </c>
      <c r="J839" s="7">
        <f t="shared" si="283"/>
        <v>0</v>
      </c>
      <c r="K839" s="17"/>
    </row>
    <row r="840" spans="1:11" ht="15.75">
      <c r="A840" s="24">
        <v>794</v>
      </c>
      <c r="B840" s="23" t="s">
        <v>5</v>
      </c>
      <c r="C840" s="3">
        <f t="shared" si="276"/>
        <v>0</v>
      </c>
      <c r="D840" s="3">
        <v>0</v>
      </c>
      <c r="E840" s="3">
        <v>0</v>
      </c>
      <c r="F840" s="3">
        <v>0</v>
      </c>
      <c r="G840" s="3">
        <v>0</v>
      </c>
      <c r="H840" s="3">
        <v>0</v>
      </c>
      <c r="I840" s="3">
        <v>0</v>
      </c>
      <c r="J840" s="3">
        <v>0</v>
      </c>
      <c r="K840" s="17"/>
    </row>
    <row r="841" spans="1:11" ht="15.75">
      <c r="A841" s="24">
        <v>795</v>
      </c>
      <c r="B841" s="23" t="s">
        <v>6</v>
      </c>
      <c r="C841" s="3">
        <f t="shared" si="276"/>
        <v>1351.8</v>
      </c>
      <c r="D841" s="3">
        <f>406.6+206</f>
        <v>612.6</v>
      </c>
      <c r="E841" s="3">
        <f>180+100</f>
        <v>280</v>
      </c>
      <c r="F841" s="3">
        <f>209.2+50</f>
        <v>259.2</v>
      </c>
      <c r="G841" s="3">
        <v>200</v>
      </c>
      <c r="H841" s="3">
        <v>0</v>
      </c>
      <c r="I841" s="3">
        <v>0</v>
      </c>
      <c r="J841" s="3">
        <v>0</v>
      </c>
      <c r="K841" s="17"/>
    </row>
    <row r="842" spans="1:11" ht="15.75">
      <c r="A842" s="24">
        <v>796</v>
      </c>
      <c r="B842" s="23" t="s">
        <v>215</v>
      </c>
      <c r="C842" s="3">
        <f t="shared" si="276"/>
        <v>0</v>
      </c>
      <c r="D842" s="3">
        <v>0</v>
      </c>
      <c r="E842" s="3">
        <v>0</v>
      </c>
      <c r="F842" s="3">
        <v>0</v>
      </c>
      <c r="G842" s="3">
        <v>0</v>
      </c>
      <c r="H842" s="3">
        <v>0</v>
      </c>
      <c r="I842" s="3">
        <v>0</v>
      </c>
      <c r="J842" s="3">
        <v>0</v>
      </c>
      <c r="K842" s="17"/>
    </row>
    <row r="843" spans="1:11" ht="141.75">
      <c r="A843" s="24">
        <v>797</v>
      </c>
      <c r="B843" s="6" t="s">
        <v>151</v>
      </c>
      <c r="C843" s="3">
        <f t="shared" si="276"/>
        <v>42</v>
      </c>
      <c r="D843" s="7">
        <f>SUM(D844:D846)</f>
        <v>42</v>
      </c>
      <c r="E843" s="7">
        <f aca="true" t="shared" si="284" ref="E843:J843">SUM(E844:E846)</f>
        <v>0</v>
      </c>
      <c r="F843" s="7">
        <f t="shared" si="284"/>
        <v>0</v>
      </c>
      <c r="G843" s="7">
        <f t="shared" si="284"/>
        <v>0</v>
      </c>
      <c r="H843" s="7">
        <f t="shared" si="284"/>
        <v>0</v>
      </c>
      <c r="I843" s="7">
        <f t="shared" si="284"/>
        <v>0</v>
      </c>
      <c r="J843" s="7">
        <f t="shared" si="284"/>
        <v>0</v>
      </c>
      <c r="K843" s="17"/>
    </row>
    <row r="844" spans="1:11" ht="15.75">
      <c r="A844" s="24">
        <v>798</v>
      </c>
      <c r="B844" s="23" t="s">
        <v>5</v>
      </c>
      <c r="C844" s="3">
        <f t="shared" si="276"/>
        <v>0</v>
      </c>
      <c r="D844" s="3">
        <v>0</v>
      </c>
      <c r="E844" s="3">
        <v>0</v>
      </c>
      <c r="F844" s="3">
        <v>0</v>
      </c>
      <c r="G844" s="3">
        <v>0</v>
      </c>
      <c r="H844" s="3">
        <v>0</v>
      </c>
      <c r="I844" s="3">
        <v>0</v>
      </c>
      <c r="J844" s="3">
        <v>0</v>
      </c>
      <c r="K844" s="17"/>
    </row>
    <row r="845" spans="1:11" ht="15.75">
      <c r="A845" s="24">
        <v>799</v>
      </c>
      <c r="B845" s="23" t="s">
        <v>6</v>
      </c>
      <c r="C845" s="3">
        <f aca="true" t="shared" si="285" ref="C845:C876">SUM(D845:J845)</f>
        <v>42</v>
      </c>
      <c r="D845" s="3">
        <v>42</v>
      </c>
      <c r="E845" s="3">
        <v>0</v>
      </c>
      <c r="F845" s="3">
        <v>0</v>
      </c>
      <c r="G845" s="3">
        <v>0</v>
      </c>
      <c r="H845" s="3">
        <v>0</v>
      </c>
      <c r="I845" s="3">
        <v>0</v>
      </c>
      <c r="J845" s="3">
        <v>0</v>
      </c>
      <c r="K845" s="17"/>
    </row>
    <row r="846" spans="1:11" ht="15.75">
      <c r="A846" s="24">
        <v>800</v>
      </c>
      <c r="B846" s="23" t="s">
        <v>215</v>
      </c>
      <c r="C846" s="3">
        <f t="shared" si="285"/>
        <v>0</v>
      </c>
      <c r="D846" s="3">
        <v>0</v>
      </c>
      <c r="E846" s="3">
        <v>0</v>
      </c>
      <c r="F846" s="3">
        <v>0</v>
      </c>
      <c r="G846" s="3">
        <v>0</v>
      </c>
      <c r="H846" s="3">
        <v>0</v>
      </c>
      <c r="I846" s="3">
        <v>0</v>
      </c>
      <c r="J846" s="3">
        <v>0</v>
      </c>
      <c r="K846" s="17"/>
    </row>
    <row r="847" spans="1:11" ht="94.5">
      <c r="A847" s="24">
        <v>801</v>
      </c>
      <c r="B847" s="6" t="s">
        <v>217</v>
      </c>
      <c r="C847" s="3">
        <f t="shared" si="285"/>
        <v>51.699999999999996</v>
      </c>
      <c r="D847" s="7">
        <f>SUM(D848:D850)</f>
        <v>22.6</v>
      </c>
      <c r="E847" s="7">
        <f aca="true" t="shared" si="286" ref="E847:J847">SUM(E848:E850)</f>
        <v>0.5</v>
      </c>
      <c r="F847" s="7">
        <f t="shared" si="286"/>
        <v>28.599999999999994</v>
      </c>
      <c r="G847" s="7">
        <f t="shared" si="286"/>
        <v>0</v>
      </c>
      <c r="H847" s="7">
        <f t="shared" si="286"/>
        <v>0</v>
      </c>
      <c r="I847" s="7">
        <f t="shared" si="286"/>
        <v>0</v>
      </c>
      <c r="J847" s="7">
        <f t="shared" si="286"/>
        <v>0</v>
      </c>
      <c r="K847" s="17"/>
    </row>
    <row r="848" spans="1:11" ht="15.75">
      <c r="A848" s="24">
        <v>802</v>
      </c>
      <c r="B848" s="23" t="s">
        <v>5</v>
      </c>
      <c r="C848" s="3">
        <f t="shared" si="285"/>
        <v>0</v>
      </c>
      <c r="D848" s="3">
        <v>0</v>
      </c>
      <c r="E848" s="3">
        <v>0</v>
      </c>
      <c r="F848" s="3">
        <v>0</v>
      </c>
      <c r="G848" s="3">
        <v>0</v>
      </c>
      <c r="H848" s="3">
        <v>0</v>
      </c>
      <c r="I848" s="3">
        <v>0</v>
      </c>
      <c r="J848" s="3">
        <v>0</v>
      </c>
      <c r="K848" s="17"/>
    </row>
    <row r="849" spans="1:11" ht="15.75">
      <c r="A849" s="24">
        <v>803</v>
      </c>
      <c r="B849" s="23" t="s">
        <v>6</v>
      </c>
      <c r="C849" s="3">
        <f t="shared" si="285"/>
        <v>51.699999999999996</v>
      </c>
      <c r="D849" s="3">
        <v>22.6</v>
      </c>
      <c r="E849" s="3">
        <v>0.5</v>
      </c>
      <c r="F849" s="3">
        <f>120+8.6-100</f>
        <v>28.599999999999994</v>
      </c>
      <c r="G849" s="3">
        <v>0</v>
      </c>
      <c r="H849" s="3">
        <v>0</v>
      </c>
      <c r="I849" s="3">
        <v>0</v>
      </c>
      <c r="J849" s="3">
        <v>0</v>
      </c>
      <c r="K849" s="17"/>
    </row>
    <row r="850" spans="1:11" ht="15.75">
      <c r="A850" s="24">
        <v>804</v>
      </c>
      <c r="B850" s="23" t="s">
        <v>215</v>
      </c>
      <c r="C850" s="3">
        <f t="shared" si="285"/>
        <v>0</v>
      </c>
      <c r="D850" s="3">
        <v>0</v>
      </c>
      <c r="E850" s="3">
        <v>0</v>
      </c>
      <c r="F850" s="3">
        <v>0</v>
      </c>
      <c r="G850" s="3">
        <v>0</v>
      </c>
      <c r="H850" s="3">
        <v>0</v>
      </c>
      <c r="I850" s="3">
        <v>0</v>
      </c>
      <c r="J850" s="3">
        <v>0</v>
      </c>
      <c r="K850" s="17"/>
    </row>
    <row r="851" spans="1:11" ht="63">
      <c r="A851" s="24">
        <v>805</v>
      </c>
      <c r="B851" s="6" t="s">
        <v>186</v>
      </c>
      <c r="C851" s="3">
        <f t="shared" si="285"/>
        <v>119</v>
      </c>
      <c r="D851" s="7">
        <f>SUM(D852:D854)</f>
        <v>0</v>
      </c>
      <c r="E851" s="7">
        <f aca="true" t="shared" si="287" ref="E851:J851">SUM(E852:E854)</f>
        <v>119</v>
      </c>
      <c r="F851" s="7">
        <f t="shared" si="287"/>
        <v>0</v>
      </c>
      <c r="G851" s="7">
        <f t="shared" si="287"/>
        <v>0</v>
      </c>
      <c r="H851" s="7">
        <f t="shared" si="287"/>
        <v>0</v>
      </c>
      <c r="I851" s="7">
        <f t="shared" si="287"/>
        <v>0</v>
      </c>
      <c r="J851" s="7">
        <f t="shared" si="287"/>
        <v>0</v>
      </c>
      <c r="K851" s="17"/>
    </row>
    <row r="852" spans="1:11" ht="15.75">
      <c r="A852" s="24">
        <v>806</v>
      </c>
      <c r="B852" s="23" t="s">
        <v>5</v>
      </c>
      <c r="C852" s="3">
        <f t="shared" si="285"/>
        <v>0</v>
      </c>
      <c r="D852" s="3">
        <v>0</v>
      </c>
      <c r="E852" s="3">
        <v>0</v>
      </c>
      <c r="F852" s="3">
        <v>0</v>
      </c>
      <c r="G852" s="3">
        <v>0</v>
      </c>
      <c r="H852" s="3">
        <v>0</v>
      </c>
      <c r="I852" s="3">
        <v>0</v>
      </c>
      <c r="J852" s="3">
        <v>0</v>
      </c>
      <c r="K852" s="17"/>
    </row>
    <row r="853" spans="1:11" ht="15.75">
      <c r="A853" s="24">
        <v>807</v>
      </c>
      <c r="B853" s="23" t="s">
        <v>6</v>
      </c>
      <c r="C853" s="3">
        <f t="shared" si="285"/>
        <v>119</v>
      </c>
      <c r="D853" s="3">
        <v>0</v>
      </c>
      <c r="E853" s="3">
        <v>119</v>
      </c>
      <c r="F853" s="3">
        <v>0</v>
      </c>
      <c r="G853" s="3">
        <v>0</v>
      </c>
      <c r="H853" s="3">
        <v>0</v>
      </c>
      <c r="I853" s="3">
        <v>0</v>
      </c>
      <c r="J853" s="3">
        <v>0</v>
      </c>
      <c r="K853" s="17"/>
    </row>
    <row r="854" spans="1:11" ht="15.75">
      <c r="A854" s="24">
        <v>808</v>
      </c>
      <c r="B854" s="23" t="s">
        <v>215</v>
      </c>
      <c r="C854" s="3">
        <f t="shared" si="285"/>
        <v>0</v>
      </c>
      <c r="D854" s="3">
        <v>0</v>
      </c>
      <c r="E854" s="3">
        <v>0</v>
      </c>
      <c r="F854" s="3">
        <v>0</v>
      </c>
      <c r="G854" s="3">
        <v>0</v>
      </c>
      <c r="H854" s="3">
        <v>0</v>
      </c>
      <c r="I854" s="3">
        <v>0</v>
      </c>
      <c r="J854" s="3">
        <v>0</v>
      </c>
      <c r="K854" s="17"/>
    </row>
    <row r="855" spans="1:11" ht="78.75">
      <c r="A855" s="24">
        <v>809</v>
      </c>
      <c r="B855" s="6" t="s">
        <v>246</v>
      </c>
      <c r="C855" s="3">
        <f t="shared" si="285"/>
        <v>527</v>
      </c>
      <c r="D855" s="7">
        <f>SUM(D856:D858)</f>
        <v>0</v>
      </c>
      <c r="E855" s="7">
        <f aca="true" t="shared" si="288" ref="E855:J855">SUM(E856:E858)</f>
        <v>84.1</v>
      </c>
      <c r="F855" s="7">
        <f t="shared" si="288"/>
        <v>250.1</v>
      </c>
      <c r="G855" s="7">
        <f t="shared" si="288"/>
        <v>192.8</v>
      </c>
      <c r="H855" s="7">
        <f t="shared" si="288"/>
        <v>0</v>
      </c>
      <c r="I855" s="7">
        <f t="shared" si="288"/>
        <v>0</v>
      </c>
      <c r="J855" s="7">
        <f t="shared" si="288"/>
        <v>0</v>
      </c>
      <c r="K855" s="17"/>
    </row>
    <row r="856" spans="1:11" ht="15.75">
      <c r="A856" s="24">
        <v>810</v>
      </c>
      <c r="B856" s="23" t="s">
        <v>5</v>
      </c>
      <c r="C856" s="3">
        <f t="shared" si="285"/>
        <v>0</v>
      </c>
      <c r="D856" s="3">
        <v>0</v>
      </c>
      <c r="E856" s="3">
        <v>0</v>
      </c>
      <c r="F856" s="3">
        <v>0</v>
      </c>
      <c r="G856" s="3">
        <v>0</v>
      </c>
      <c r="H856" s="3">
        <v>0</v>
      </c>
      <c r="I856" s="3">
        <v>0</v>
      </c>
      <c r="J856" s="3">
        <v>0</v>
      </c>
      <c r="K856" s="17"/>
    </row>
    <row r="857" spans="1:11" ht="15.75">
      <c r="A857" s="24">
        <v>811</v>
      </c>
      <c r="B857" s="23" t="s">
        <v>6</v>
      </c>
      <c r="C857" s="3">
        <f t="shared" si="285"/>
        <v>527</v>
      </c>
      <c r="D857" s="3">
        <v>0</v>
      </c>
      <c r="E857" s="3">
        <v>84.1</v>
      </c>
      <c r="F857" s="3">
        <v>250.1</v>
      </c>
      <c r="G857" s="3">
        <v>192.8</v>
      </c>
      <c r="H857" s="3">
        <v>0</v>
      </c>
      <c r="I857" s="3">
        <v>0</v>
      </c>
      <c r="J857" s="3">
        <v>0</v>
      </c>
      <c r="K857" s="17"/>
    </row>
    <row r="858" spans="1:11" ht="15.75">
      <c r="A858" s="24">
        <v>812</v>
      </c>
      <c r="B858" s="23" t="s">
        <v>215</v>
      </c>
      <c r="C858" s="3">
        <f t="shared" si="285"/>
        <v>0</v>
      </c>
      <c r="D858" s="3">
        <v>0</v>
      </c>
      <c r="E858" s="3">
        <v>0</v>
      </c>
      <c r="F858" s="3">
        <v>0</v>
      </c>
      <c r="G858" s="3">
        <v>0</v>
      </c>
      <c r="H858" s="3">
        <v>0</v>
      </c>
      <c r="I858" s="3">
        <v>0</v>
      </c>
      <c r="J858" s="3">
        <v>0</v>
      </c>
      <c r="K858" s="17"/>
    </row>
    <row r="859" spans="1:11" ht="189">
      <c r="A859" s="24">
        <v>813</v>
      </c>
      <c r="B859" s="6" t="s">
        <v>208</v>
      </c>
      <c r="C859" s="3">
        <f t="shared" si="285"/>
        <v>1353</v>
      </c>
      <c r="D859" s="7">
        <f>SUM(D860:D862)</f>
        <v>0</v>
      </c>
      <c r="E859" s="7">
        <f aca="true" t="shared" si="289" ref="E859:J859">SUM(E860:E862)</f>
        <v>0</v>
      </c>
      <c r="F859" s="7">
        <f t="shared" si="289"/>
        <v>250</v>
      </c>
      <c r="G859" s="7">
        <f t="shared" si="289"/>
        <v>260</v>
      </c>
      <c r="H859" s="7">
        <f t="shared" si="289"/>
        <v>270</v>
      </c>
      <c r="I859" s="7">
        <f t="shared" si="289"/>
        <v>281</v>
      </c>
      <c r="J859" s="7">
        <f t="shared" si="289"/>
        <v>292</v>
      </c>
      <c r="K859" s="16" t="s">
        <v>177</v>
      </c>
    </row>
    <row r="860" spans="1:11" ht="15.75">
      <c r="A860" s="24">
        <v>814</v>
      </c>
      <c r="B860" s="23" t="s">
        <v>5</v>
      </c>
      <c r="C860" s="3">
        <f t="shared" si="285"/>
        <v>1353</v>
      </c>
      <c r="D860" s="3">
        <v>0</v>
      </c>
      <c r="E860" s="3">
        <v>0</v>
      </c>
      <c r="F860" s="3">
        <v>250</v>
      </c>
      <c r="G860" s="3">
        <v>260</v>
      </c>
      <c r="H860" s="3">
        <v>270</v>
      </c>
      <c r="I860" s="3">
        <v>281</v>
      </c>
      <c r="J860" s="3">
        <v>292</v>
      </c>
      <c r="K860" s="17"/>
    </row>
    <row r="861" spans="1:11" ht="15.75">
      <c r="A861" s="24">
        <v>815</v>
      </c>
      <c r="B861" s="23" t="s">
        <v>6</v>
      </c>
      <c r="C861" s="3">
        <f t="shared" si="285"/>
        <v>0</v>
      </c>
      <c r="D861" s="3">
        <v>0</v>
      </c>
      <c r="E861" s="3">
        <v>0</v>
      </c>
      <c r="F861" s="3">
        <v>0</v>
      </c>
      <c r="G861" s="3">
        <v>0</v>
      </c>
      <c r="H861" s="3">
        <v>0</v>
      </c>
      <c r="I861" s="3">
        <v>0</v>
      </c>
      <c r="J861" s="3">
        <v>0</v>
      </c>
      <c r="K861" s="17"/>
    </row>
    <row r="862" spans="1:11" ht="15.75">
      <c r="A862" s="24">
        <v>816</v>
      </c>
      <c r="B862" s="23" t="s">
        <v>215</v>
      </c>
      <c r="C862" s="3">
        <f t="shared" si="285"/>
        <v>0</v>
      </c>
      <c r="D862" s="3">
        <v>0</v>
      </c>
      <c r="E862" s="3">
        <v>0</v>
      </c>
      <c r="F862" s="3">
        <v>0</v>
      </c>
      <c r="G862" s="3">
        <v>0</v>
      </c>
      <c r="H862" s="3">
        <v>0</v>
      </c>
      <c r="I862" s="3">
        <v>0</v>
      </c>
      <c r="J862" s="3">
        <v>0</v>
      </c>
      <c r="K862" s="17"/>
    </row>
    <row r="863" spans="1:11" ht="189">
      <c r="A863" s="24">
        <v>817</v>
      </c>
      <c r="B863" s="6" t="s">
        <v>209</v>
      </c>
      <c r="C863" s="3">
        <f t="shared" si="285"/>
        <v>0.5</v>
      </c>
      <c r="D863" s="7">
        <f>SUM(D864:D866)</f>
        <v>0</v>
      </c>
      <c r="E863" s="7">
        <f aca="true" t="shared" si="290" ref="E863:J863">SUM(E864:E866)</f>
        <v>0</v>
      </c>
      <c r="F863" s="7">
        <f t="shared" si="290"/>
        <v>0.1</v>
      </c>
      <c r="G863" s="7">
        <f t="shared" si="290"/>
        <v>0.1</v>
      </c>
      <c r="H863" s="7">
        <f t="shared" si="290"/>
        <v>0.1</v>
      </c>
      <c r="I863" s="7">
        <f t="shared" si="290"/>
        <v>0.1</v>
      </c>
      <c r="J863" s="7">
        <f t="shared" si="290"/>
        <v>0.1</v>
      </c>
      <c r="K863" s="17"/>
    </row>
    <row r="864" spans="1:11" ht="15.75">
      <c r="A864" s="24">
        <v>818</v>
      </c>
      <c r="B864" s="23" t="s">
        <v>5</v>
      </c>
      <c r="C864" s="3">
        <f t="shared" si="285"/>
        <v>0.5</v>
      </c>
      <c r="D864" s="3">
        <v>0</v>
      </c>
      <c r="E864" s="3">
        <v>0</v>
      </c>
      <c r="F864" s="3">
        <v>0.1</v>
      </c>
      <c r="G864" s="3">
        <v>0.1</v>
      </c>
      <c r="H864" s="3">
        <v>0.1</v>
      </c>
      <c r="I864" s="3">
        <v>0.1</v>
      </c>
      <c r="J864" s="3">
        <v>0.1</v>
      </c>
      <c r="K864" s="17"/>
    </row>
    <row r="865" spans="1:11" ht="15.75">
      <c r="A865" s="24">
        <v>819</v>
      </c>
      <c r="B865" s="23" t="s">
        <v>6</v>
      </c>
      <c r="C865" s="3">
        <f t="shared" si="285"/>
        <v>0</v>
      </c>
      <c r="D865" s="3">
        <v>0</v>
      </c>
      <c r="E865" s="3">
        <v>0</v>
      </c>
      <c r="F865" s="3">
        <v>0</v>
      </c>
      <c r="G865" s="3">
        <v>0</v>
      </c>
      <c r="H865" s="3">
        <v>0</v>
      </c>
      <c r="I865" s="3">
        <v>0</v>
      </c>
      <c r="J865" s="3">
        <v>0</v>
      </c>
      <c r="K865" s="17"/>
    </row>
    <row r="866" spans="1:11" ht="15.75">
      <c r="A866" s="24">
        <v>820</v>
      </c>
      <c r="B866" s="23" t="s">
        <v>215</v>
      </c>
      <c r="C866" s="3">
        <f t="shared" si="285"/>
        <v>0</v>
      </c>
      <c r="D866" s="3">
        <v>0</v>
      </c>
      <c r="E866" s="3">
        <v>0</v>
      </c>
      <c r="F866" s="3">
        <v>0</v>
      </c>
      <c r="G866" s="3">
        <v>0</v>
      </c>
      <c r="H866" s="3">
        <v>0</v>
      </c>
      <c r="I866" s="3">
        <v>0</v>
      </c>
      <c r="J866" s="3">
        <v>0</v>
      </c>
      <c r="K866" s="17"/>
    </row>
    <row r="867" spans="1:11" ht="252">
      <c r="A867" s="24">
        <v>821</v>
      </c>
      <c r="B867" s="6" t="s">
        <v>210</v>
      </c>
      <c r="C867" s="3">
        <f t="shared" si="285"/>
        <v>0.30000000000000004</v>
      </c>
      <c r="D867" s="7">
        <f>SUM(D868:D870)</f>
        <v>0</v>
      </c>
      <c r="E867" s="7">
        <f aca="true" t="shared" si="291" ref="E867:J867">SUM(E868:E870)</f>
        <v>0</v>
      </c>
      <c r="F867" s="7">
        <f t="shared" si="291"/>
        <v>0.1</v>
      </c>
      <c r="G867" s="7">
        <f t="shared" si="291"/>
        <v>0.2</v>
      </c>
      <c r="H867" s="7">
        <f t="shared" si="291"/>
        <v>0</v>
      </c>
      <c r="I867" s="7">
        <f t="shared" si="291"/>
        <v>0</v>
      </c>
      <c r="J867" s="7">
        <f t="shared" si="291"/>
        <v>0</v>
      </c>
      <c r="K867" s="17"/>
    </row>
    <row r="868" spans="1:11" ht="15.75">
      <c r="A868" s="24">
        <v>822</v>
      </c>
      <c r="B868" s="23" t="s">
        <v>5</v>
      </c>
      <c r="C868" s="3">
        <f t="shared" si="285"/>
        <v>0.30000000000000004</v>
      </c>
      <c r="D868" s="3">
        <v>0</v>
      </c>
      <c r="E868" s="3">
        <v>0</v>
      </c>
      <c r="F868" s="3">
        <v>0.1</v>
      </c>
      <c r="G868" s="3">
        <v>0.2</v>
      </c>
      <c r="H868" s="3">
        <v>0</v>
      </c>
      <c r="I868" s="3">
        <v>0</v>
      </c>
      <c r="J868" s="3">
        <v>0</v>
      </c>
      <c r="K868" s="17"/>
    </row>
    <row r="869" spans="1:11" ht="15.75">
      <c r="A869" s="24">
        <v>823</v>
      </c>
      <c r="B869" s="23" t="s">
        <v>6</v>
      </c>
      <c r="C869" s="3">
        <f t="shared" si="285"/>
        <v>0</v>
      </c>
      <c r="D869" s="3">
        <v>0</v>
      </c>
      <c r="E869" s="3">
        <v>0</v>
      </c>
      <c r="F869" s="3">
        <v>0</v>
      </c>
      <c r="G869" s="3">
        <v>0</v>
      </c>
      <c r="H869" s="3">
        <v>0</v>
      </c>
      <c r="I869" s="3">
        <v>0</v>
      </c>
      <c r="J869" s="3">
        <v>0</v>
      </c>
      <c r="K869" s="17"/>
    </row>
    <row r="870" spans="1:11" ht="15.75">
      <c r="A870" s="24">
        <v>824</v>
      </c>
      <c r="B870" s="23" t="s">
        <v>215</v>
      </c>
      <c r="C870" s="3">
        <f t="shared" si="285"/>
        <v>0</v>
      </c>
      <c r="D870" s="3">
        <v>0</v>
      </c>
      <c r="E870" s="3">
        <v>0</v>
      </c>
      <c r="F870" s="3">
        <v>0</v>
      </c>
      <c r="G870" s="3">
        <v>0</v>
      </c>
      <c r="H870" s="3">
        <v>0</v>
      </c>
      <c r="I870" s="3">
        <v>0</v>
      </c>
      <c r="J870" s="3">
        <v>0</v>
      </c>
      <c r="K870" s="17"/>
    </row>
    <row r="871" spans="1:11" ht="47.25">
      <c r="A871" s="24">
        <v>825</v>
      </c>
      <c r="B871" s="6" t="s">
        <v>211</v>
      </c>
      <c r="C871" s="3">
        <f t="shared" si="285"/>
        <v>5.8</v>
      </c>
      <c r="D871" s="7">
        <f>SUM(D872:D874)</f>
        <v>0</v>
      </c>
      <c r="E871" s="7">
        <f aca="true" t="shared" si="292" ref="E871:J871">SUM(E872:E874)</f>
        <v>0</v>
      </c>
      <c r="F871" s="7">
        <f t="shared" si="292"/>
        <v>3.6</v>
      </c>
      <c r="G871" s="7">
        <f t="shared" si="292"/>
        <v>0.7</v>
      </c>
      <c r="H871" s="7">
        <f t="shared" si="292"/>
        <v>0.5</v>
      </c>
      <c r="I871" s="7">
        <f t="shared" si="292"/>
        <v>0.5</v>
      </c>
      <c r="J871" s="7">
        <f t="shared" si="292"/>
        <v>0.5</v>
      </c>
      <c r="K871" s="17"/>
    </row>
    <row r="872" spans="1:11" ht="15.75">
      <c r="A872" s="24">
        <v>826</v>
      </c>
      <c r="B872" s="23" t="s">
        <v>5</v>
      </c>
      <c r="C872" s="3">
        <f t="shared" si="285"/>
        <v>0</v>
      </c>
      <c r="D872" s="3">
        <v>0</v>
      </c>
      <c r="E872" s="3">
        <v>0</v>
      </c>
      <c r="F872" s="3">
        <v>0</v>
      </c>
      <c r="G872" s="3">
        <v>0</v>
      </c>
      <c r="H872" s="3">
        <v>0</v>
      </c>
      <c r="I872" s="3">
        <v>0</v>
      </c>
      <c r="J872" s="3">
        <v>0</v>
      </c>
      <c r="K872" s="17"/>
    </row>
    <row r="873" spans="1:11" ht="15.75">
      <c r="A873" s="24">
        <v>827</v>
      </c>
      <c r="B873" s="23" t="s">
        <v>6</v>
      </c>
      <c r="C873" s="3">
        <f t="shared" si="285"/>
        <v>5.8</v>
      </c>
      <c r="D873" s="3">
        <v>0</v>
      </c>
      <c r="E873" s="3">
        <v>0</v>
      </c>
      <c r="F873" s="3">
        <v>3.6</v>
      </c>
      <c r="G873" s="3">
        <f>2-1.3</f>
        <v>0.7</v>
      </c>
      <c r="H873" s="3">
        <v>0.5</v>
      </c>
      <c r="I873" s="3">
        <v>0.5</v>
      </c>
      <c r="J873" s="3">
        <v>0.5</v>
      </c>
      <c r="K873" s="17"/>
    </row>
    <row r="874" spans="1:11" ht="15.75">
      <c r="A874" s="24">
        <v>828</v>
      </c>
      <c r="B874" s="23" t="s">
        <v>215</v>
      </c>
      <c r="C874" s="3">
        <f t="shared" si="285"/>
        <v>0</v>
      </c>
      <c r="D874" s="3">
        <v>0</v>
      </c>
      <c r="E874" s="3">
        <v>0</v>
      </c>
      <c r="F874" s="3">
        <v>0</v>
      </c>
      <c r="G874" s="3">
        <v>0</v>
      </c>
      <c r="H874" s="3">
        <v>0</v>
      </c>
      <c r="I874" s="3">
        <v>0</v>
      </c>
      <c r="J874" s="3">
        <v>0</v>
      </c>
      <c r="K874" s="17"/>
    </row>
    <row r="875" spans="1:11" ht="78.75">
      <c r="A875" s="24">
        <v>829</v>
      </c>
      <c r="B875" s="6" t="s">
        <v>248</v>
      </c>
      <c r="C875" s="3">
        <f t="shared" si="285"/>
        <v>512.3</v>
      </c>
      <c r="D875" s="7">
        <f>SUM(D876:D878)</f>
        <v>0</v>
      </c>
      <c r="E875" s="7">
        <f aca="true" t="shared" si="293" ref="E875:J875">SUM(E876:E878)</f>
        <v>0</v>
      </c>
      <c r="F875" s="7">
        <f t="shared" si="293"/>
        <v>452.9</v>
      </c>
      <c r="G875" s="7">
        <f t="shared" si="293"/>
        <v>59.4</v>
      </c>
      <c r="H875" s="7">
        <f t="shared" si="293"/>
        <v>0</v>
      </c>
      <c r="I875" s="7">
        <f t="shared" si="293"/>
        <v>0</v>
      </c>
      <c r="J875" s="7">
        <f t="shared" si="293"/>
        <v>0</v>
      </c>
      <c r="K875" s="17"/>
    </row>
    <row r="876" spans="1:11" ht="15.75">
      <c r="A876" s="24">
        <v>830</v>
      </c>
      <c r="B876" s="23" t="s">
        <v>5</v>
      </c>
      <c r="C876" s="3">
        <f t="shared" si="285"/>
        <v>0</v>
      </c>
      <c r="D876" s="3">
        <v>0</v>
      </c>
      <c r="E876" s="3">
        <v>0</v>
      </c>
      <c r="F876" s="3">
        <v>0</v>
      </c>
      <c r="G876" s="3">
        <v>0</v>
      </c>
      <c r="H876" s="3">
        <v>0</v>
      </c>
      <c r="I876" s="3">
        <v>0</v>
      </c>
      <c r="J876" s="3">
        <v>0</v>
      </c>
      <c r="K876" s="17"/>
    </row>
    <row r="877" spans="1:11" ht="15.75">
      <c r="A877" s="24">
        <v>831</v>
      </c>
      <c r="B877" s="23" t="s">
        <v>6</v>
      </c>
      <c r="C877" s="3">
        <f aca="true" t="shared" si="294" ref="C877:C882">SUM(D877:J877)</f>
        <v>512.3</v>
      </c>
      <c r="D877" s="3">
        <v>0</v>
      </c>
      <c r="E877" s="3">
        <v>0</v>
      </c>
      <c r="F877" s="3">
        <f>19.1+13.7+149.2+51.1+31-19.1+0.1+100+0.2+17.4+90.2</f>
        <v>452.9</v>
      </c>
      <c r="G877" s="3">
        <v>59.4</v>
      </c>
      <c r="H877" s="3">
        <v>0</v>
      </c>
      <c r="I877" s="3">
        <v>0</v>
      </c>
      <c r="J877" s="3">
        <v>0</v>
      </c>
      <c r="K877" s="17"/>
    </row>
    <row r="878" spans="1:11" ht="15.75">
      <c r="A878" s="24">
        <v>832</v>
      </c>
      <c r="B878" s="23" t="s">
        <v>215</v>
      </c>
      <c r="C878" s="3">
        <f t="shared" si="294"/>
        <v>0</v>
      </c>
      <c r="D878" s="3">
        <v>0</v>
      </c>
      <c r="E878" s="3">
        <v>0</v>
      </c>
      <c r="F878" s="3">
        <v>0</v>
      </c>
      <c r="G878" s="3">
        <v>0</v>
      </c>
      <c r="H878" s="3">
        <v>0</v>
      </c>
      <c r="I878" s="3">
        <v>0</v>
      </c>
      <c r="J878" s="3">
        <v>0</v>
      </c>
      <c r="K878" s="17"/>
    </row>
    <row r="879" spans="1:11" ht="97.5" customHeight="1">
      <c r="A879" s="24"/>
      <c r="B879" s="5" t="s">
        <v>253</v>
      </c>
      <c r="C879" s="3">
        <f t="shared" si="294"/>
        <v>74</v>
      </c>
      <c r="D879" s="7">
        <f>SUM(D880:D882)</f>
        <v>0</v>
      </c>
      <c r="E879" s="7">
        <f aca="true" t="shared" si="295" ref="E879:J879">SUM(E880:E882)</f>
        <v>0</v>
      </c>
      <c r="F879" s="7">
        <f t="shared" si="295"/>
        <v>0</v>
      </c>
      <c r="G879" s="7">
        <f t="shared" si="295"/>
        <v>74</v>
      </c>
      <c r="H879" s="7">
        <f t="shared" si="295"/>
        <v>0</v>
      </c>
      <c r="I879" s="7">
        <f t="shared" si="295"/>
        <v>0</v>
      </c>
      <c r="J879" s="7">
        <f t="shared" si="295"/>
        <v>0</v>
      </c>
      <c r="K879" s="17" t="s">
        <v>177</v>
      </c>
    </row>
    <row r="880" spans="1:11" ht="15.75">
      <c r="A880" s="24"/>
      <c r="B880" s="23" t="s">
        <v>5</v>
      </c>
      <c r="C880" s="3">
        <f t="shared" si="294"/>
        <v>74</v>
      </c>
      <c r="D880" s="3">
        <v>0</v>
      </c>
      <c r="E880" s="3">
        <v>0</v>
      </c>
      <c r="F880" s="3">
        <v>0</v>
      </c>
      <c r="G880" s="3">
        <v>74</v>
      </c>
      <c r="H880" s="3">
        <v>0</v>
      </c>
      <c r="I880" s="3">
        <v>0</v>
      </c>
      <c r="J880" s="3">
        <v>0</v>
      </c>
      <c r="K880" s="17"/>
    </row>
    <row r="881" spans="1:11" ht="15.75">
      <c r="A881" s="24"/>
      <c r="B881" s="23" t="s">
        <v>6</v>
      </c>
      <c r="C881" s="3">
        <f t="shared" si="294"/>
        <v>0</v>
      </c>
      <c r="D881" s="3">
        <v>0</v>
      </c>
      <c r="E881" s="3">
        <v>0</v>
      </c>
      <c r="F881" s="3">
        <v>0</v>
      </c>
      <c r="G881" s="3">
        <v>0</v>
      </c>
      <c r="H881" s="3">
        <v>0</v>
      </c>
      <c r="I881" s="3">
        <v>0</v>
      </c>
      <c r="J881" s="3">
        <v>0</v>
      </c>
      <c r="K881" s="17"/>
    </row>
    <row r="882" spans="1:11" ht="15.75">
      <c r="A882" s="24"/>
      <c r="B882" s="23" t="s">
        <v>215</v>
      </c>
      <c r="C882" s="3">
        <f t="shared" si="294"/>
        <v>0</v>
      </c>
      <c r="D882" s="3">
        <v>0</v>
      </c>
      <c r="E882" s="3">
        <v>0</v>
      </c>
      <c r="F882" s="3">
        <v>0</v>
      </c>
      <c r="G882" s="3">
        <v>0</v>
      </c>
      <c r="H882" s="3">
        <v>0</v>
      </c>
      <c r="I882" s="3">
        <v>0</v>
      </c>
      <c r="J882" s="3">
        <v>0</v>
      </c>
      <c r="K882" s="17"/>
    </row>
    <row r="883" spans="1:11" ht="15.75">
      <c r="A883" s="24">
        <v>833</v>
      </c>
      <c r="B883" s="33" t="s">
        <v>48</v>
      </c>
      <c r="C883" s="33"/>
      <c r="D883" s="33"/>
      <c r="E883" s="33"/>
      <c r="F883" s="33"/>
      <c r="G883" s="33"/>
      <c r="H883" s="33"/>
      <c r="I883" s="33"/>
      <c r="J883" s="33"/>
      <c r="K883" s="33"/>
    </row>
    <row r="884" spans="1:11" ht="47.25">
      <c r="A884" s="24">
        <v>834</v>
      </c>
      <c r="B884" s="22" t="s">
        <v>49</v>
      </c>
      <c r="C884" s="3">
        <f>SUM(D884:J884)</f>
        <v>5825.3</v>
      </c>
      <c r="D884" s="3">
        <f>SUM(D885:D887)</f>
        <v>5756.7</v>
      </c>
      <c r="E884" s="3">
        <f aca="true" t="shared" si="296" ref="E884:J884">SUM(E885:E887)</f>
        <v>68.6</v>
      </c>
      <c r="F884" s="3">
        <f t="shared" si="296"/>
        <v>0</v>
      </c>
      <c r="G884" s="3">
        <f t="shared" si="296"/>
        <v>0</v>
      </c>
      <c r="H884" s="3">
        <f t="shared" si="296"/>
        <v>0</v>
      </c>
      <c r="I884" s="3">
        <f t="shared" si="296"/>
        <v>0</v>
      </c>
      <c r="J884" s="3">
        <f t="shared" si="296"/>
        <v>0</v>
      </c>
      <c r="K884" s="4" t="s">
        <v>4</v>
      </c>
    </row>
    <row r="885" spans="1:11" ht="15.75">
      <c r="A885" s="24">
        <v>835</v>
      </c>
      <c r="B885" s="22" t="s">
        <v>5</v>
      </c>
      <c r="C885" s="3">
        <f>SUM(D885:J885)</f>
        <v>0</v>
      </c>
      <c r="D885" s="3">
        <f aca="true" t="shared" si="297" ref="D885:J887">D890+D905</f>
        <v>0</v>
      </c>
      <c r="E885" s="3">
        <f t="shared" si="297"/>
        <v>0</v>
      </c>
      <c r="F885" s="3">
        <f t="shared" si="297"/>
        <v>0</v>
      </c>
      <c r="G885" s="3">
        <f t="shared" si="297"/>
        <v>0</v>
      </c>
      <c r="H885" s="3">
        <f t="shared" si="297"/>
        <v>0</v>
      </c>
      <c r="I885" s="3">
        <f t="shared" si="297"/>
        <v>0</v>
      </c>
      <c r="J885" s="3">
        <f t="shared" si="297"/>
        <v>0</v>
      </c>
      <c r="K885" s="4" t="s">
        <v>4</v>
      </c>
    </row>
    <row r="886" spans="1:11" ht="15.75">
      <c r="A886" s="24">
        <v>836</v>
      </c>
      <c r="B886" s="22" t="s">
        <v>6</v>
      </c>
      <c r="C886" s="3">
        <f>SUM(D886:J886)</f>
        <v>5825.3</v>
      </c>
      <c r="D886" s="3">
        <f t="shared" si="297"/>
        <v>5756.7</v>
      </c>
      <c r="E886" s="3">
        <f t="shared" si="297"/>
        <v>68.6</v>
      </c>
      <c r="F886" s="3">
        <f t="shared" si="297"/>
        <v>0</v>
      </c>
      <c r="G886" s="3">
        <f t="shared" si="297"/>
        <v>0</v>
      </c>
      <c r="H886" s="3">
        <f t="shared" si="297"/>
        <v>0</v>
      </c>
      <c r="I886" s="3">
        <f t="shared" si="297"/>
        <v>0</v>
      </c>
      <c r="J886" s="3">
        <f t="shared" si="297"/>
        <v>0</v>
      </c>
      <c r="K886" s="4" t="s">
        <v>4</v>
      </c>
    </row>
    <row r="887" spans="1:11" ht="15.75">
      <c r="A887" s="24">
        <v>837</v>
      </c>
      <c r="B887" s="22" t="s">
        <v>215</v>
      </c>
      <c r="C887" s="3">
        <f>SUM(D887:J887)</f>
        <v>0</v>
      </c>
      <c r="D887" s="3">
        <f t="shared" si="297"/>
        <v>0</v>
      </c>
      <c r="E887" s="3">
        <f t="shared" si="297"/>
        <v>0</v>
      </c>
      <c r="F887" s="3">
        <f t="shared" si="297"/>
        <v>0</v>
      </c>
      <c r="G887" s="3">
        <f t="shared" si="297"/>
        <v>0</v>
      </c>
      <c r="H887" s="3">
        <f t="shared" si="297"/>
        <v>0</v>
      </c>
      <c r="I887" s="3">
        <f t="shared" si="297"/>
        <v>0</v>
      </c>
      <c r="J887" s="3">
        <f t="shared" si="297"/>
        <v>0</v>
      </c>
      <c r="K887" s="4" t="s">
        <v>4</v>
      </c>
    </row>
    <row r="888" spans="1:11" ht="15.75">
      <c r="A888" s="24">
        <v>838</v>
      </c>
      <c r="B888" s="32" t="s">
        <v>9</v>
      </c>
      <c r="C888" s="32"/>
      <c r="D888" s="32"/>
      <c r="E888" s="32"/>
      <c r="F888" s="32"/>
      <c r="G888" s="32"/>
      <c r="H888" s="32"/>
      <c r="I888" s="32"/>
      <c r="J888" s="32"/>
      <c r="K888" s="32"/>
    </row>
    <row r="889" spans="1:11" ht="47.25">
      <c r="A889" s="24">
        <v>839</v>
      </c>
      <c r="B889" s="23" t="s">
        <v>26</v>
      </c>
      <c r="C889" s="3">
        <f>SUM(D889:J889)</f>
        <v>0</v>
      </c>
      <c r="D889" s="3">
        <f>SUM(D890:D892)</f>
        <v>0</v>
      </c>
      <c r="E889" s="3">
        <f aca="true" t="shared" si="298" ref="E889:J889">SUM(E890:E892)</f>
        <v>0</v>
      </c>
      <c r="F889" s="3">
        <f t="shared" si="298"/>
        <v>0</v>
      </c>
      <c r="G889" s="3">
        <f t="shared" si="298"/>
        <v>0</v>
      </c>
      <c r="H889" s="3">
        <f t="shared" si="298"/>
        <v>0</v>
      </c>
      <c r="I889" s="3">
        <f t="shared" si="298"/>
        <v>0</v>
      </c>
      <c r="J889" s="3">
        <f t="shared" si="298"/>
        <v>0</v>
      </c>
      <c r="K889" s="2" t="s">
        <v>4</v>
      </c>
    </row>
    <row r="890" spans="1:11" ht="15.75">
      <c r="A890" s="24">
        <v>840</v>
      </c>
      <c r="B890" s="23" t="s">
        <v>5</v>
      </c>
      <c r="C890" s="3">
        <f>SUM(D890:J890)</f>
        <v>0</v>
      </c>
      <c r="D890" s="3">
        <f>D895+D900</f>
        <v>0</v>
      </c>
      <c r="E890" s="3">
        <f aca="true" t="shared" si="299" ref="E890:J890">E895+E900</f>
        <v>0</v>
      </c>
      <c r="F890" s="3">
        <f t="shared" si="299"/>
        <v>0</v>
      </c>
      <c r="G890" s="3">
        <f t="shared" si="299"/>
        <v>0</v>
      </c>
      <c r="H890" s="3">
        <f t="shared" si="299"/>
        <v>0</v>
      </c>
      <c r="I890" s="3">
        <f t="shared" si="299"/>
        <v>0</v>
      </c>
      <c r="J890" s="3">
        <f t="shared" si="299"/>
        <v>0</v>
      </c>
      <c r="K890" s="2" t="s">
        <v>4</v>
      </c>
    </row>
    <row r="891" spans="1:11" ht="15.75">
      <c r="A891" s="24">
        <v>841</v>
      </c>
      <c r="B891" s="23" t="s">
        <v>6</v>
      </c>
      <c r="C891" s="3">
        <f>SUM(D891:J891)</f>
        <v>0</v>
      </c>
      <c r="D891" s="3">
        <f>D896+D901</f>
        <v>0</v>
      </c>
      <c r="E891" s="3">
        <f aca="true" t="shared" si="300" ref="E891:J891">E896+E901</f>
        <v>0</v>
      </c>
      <c r="F891" s="3">
        <f t="shared" si="300"/>
        <v>0</v>
      </c>
      <c r="G891" s="3">
        <f t="shared" si="300"/>
        <v>0</v>
      </c>
      <c r="H891" s="3">
        <f t="shared" si="300"/>
        <v>0</v>
      </c>
      <c r="I891" s="3">
        <f t="shared" si="300"/>
        <v>0</v>
      </c>
      <c r="J891" s="3">
        <f t="shared" si="300"/>
        <v>0</v>
      </c>
      <c r="K891" s="2" t="s">
        <v>4</v>
      </c>
    </row>
    <row r="892" spans="1:11" ht="15.75">
      <c r="A892" s="24">
        <v>842</v>
      </c>
      <c r="B892" s="23" t="s">
        <v>215</v>
      </c>
      <c r="C892" s="3">
        <f>SUM(D892:J892)</f>
        <v>0</v>
      </c>
      <c r="D892" s="3">
        <f>D897+D902</f>
        <v>0</v>
      </c>
      <c r="E892" s="3">
        <f aca="true" t="shared" si="301" ref="E892:J892">E897+E902</f>
        <v>0</v>
      </c>
      <c r="F892" s="3">
        <f t="shared" si="301"/>
        <v>0</v>
      </c>
      <c r="G892" s="3">
        <f t="shared" si="301"/>
        <v>0</v>
      </c>
      <c r="H892" s="3">
        <f t="shared" si="301"/>
        <v>0</v>
      </c>
      <c r="I892" s="3">
        <f t="shared" si="301"/>
        <v>0</v>
      </c>
      <c r="J892" s="3">
        <f t="shared" si="301"/>
        <v>0</v>
      </c>
      <c r="K892" s="2" t="s">
        <v>4</v>
      </c>
    </row>
    <row r="893" spans="1:11" ht="15.75">
      <c r="A893" s="24">
        <v>843</v>
      </c>
      <c r="B893" s="34" t="s">
        <v>10</v>
      </c>
      <c r="C893" s="34"/>
      <c r="D893" s="34"/>
      <c r="E893" s="34"/>
      <c r="F893" s="34"/>
      <c r="G893" s="34"/>
      <c r="H893" s="34"/>
      <c r="I893" s="34"/>
      <c r="J893" s="34"/>
      <c r="K893" s="34"/>
    </row>
    <row r="894" spans="1:11" ht="63">
      <c r="A894" s="24">
        <v>844</v>
      </c>
      <c r="B894" s="23" t="s">
        <v>27</v>
      </c>
      <c r="C894" s="3">
        <f>SUM(C895:C897)</f>
        <v>0</v>
      </c>
      <c r="D894" s="3">
        <f>SUM(D895:D897)</f>
        <v>0</v>
      </c>
      <c r="E894" s="3">
        <f aca="true" t="shared" si="302" ref="E894:J894">SUM(E895:E897)</f>
        <v>0</v>
      </c>
      <c r="F894" s="3">
        <f t="shared" si="302"/>
        <v>0</v>
      </c>
      <c r="G894" s="3">
        <f t="shared" si="302"/>
        <v>0</v>
      </c>
      <c r="H894" s="3">
        <f t="shared" si="302"/>
        <v>0</v>
      </c>
      <c r="I894" s="3">
        <f t="shared" si="302"/>
        <v>0</v>
      </c>
      <c r="J894" s="3">
        <f t="shared" si="302"/>
        <v>0</v>
      </c>
      <c r="K894" s="2"/>
    </row>
    <row r="895" spans="1:11" ht="15.75">
      <c r="A895" s="24">
        <v>845</v>
      </c>
      <c r="B895" s="23" t="s">
        <v>5</v>
      </c>
      <c r="C895" s="3">
        <f>SUM(D895:J895)</f>
        <v>0</v>
      </c>
      <c r="D895" s="3">
        <v>0</v>
      </c>
      <c r="E895" s="3">
        <v>0</v>
      </c>
      <c r="F895" s="3">
        <v>0</v>
      </c>
      <c r="G895" s="3">
        <v>0</v>
      </c>
      <c r="H895" s="3">
        <v>0</v>
      </c>
      <c r="I895" s="3">
        <v>0</v>
      </c>
      <c r="J895" s="3">
        <v>0</v>
      </c>
      <c r="K895" s="2"/>
    </row>
    <row r="896" spans="1:11" ht="15.75">
      <c r="A896" s="24">
        <v>846</v>
      </c>
      <c r="B896" s="23" t="s">
        <v>6</v>
      </c>
      <c r="C896" s="3">
        <f>SUM(D896:J896)</f>
        <v>0</v>
      </c>
      <c r="D896" s="3">
        <v>0</v>
      </c>
      <c r="E896" s="3">
        <v>0</v>
      </c>
      <c r="F896" s="3">
        <v>0</v>
      </c>
      <c r="G896" s="3">
        <v>0</v>
      </c>
      <c r="H896" s="3">
        <v>0</v>
      </c>
      <c r="I896" s="3">
        <v>0</v>
      </c>
      <c r="J896" s="3">
        <v>0</v>
      </c>
      <c r="K896" s="2"/>
    </row>
    <row r="897" spans="1:11" ht="15.75">
      <c r="A897" s="24">
        <v>847</v>
      </c>
      <c r="B897" s="23" t="s">
        <v>215</v>
      </c>
      <c r="C897" s="3">
        <f>SUM(D897:J897)</f>
        <v>0</v>
      </c>
      <c r="D897" s="3">
        <v>0</v>
      </c>
      <c r="E897" s="3">
        <v>0</v>
      </c>
      <c r="F897" s="3">
        <v>0</v>
      </c>
      <c r="G897" s="3">
        <v>0</v>
      </c>
      <c r="H897" s="3">
        <v>0</v>
      </c>
      <c r="I897" s="3">
        <v>0</v>
      </c>
      <c r="J897" s="3">
        <v>0</v>
      </c>
      <c r="K897" s="2"/>
    </row>
    <row r="898" spans="1:11" ht="15.75">
      <c r="A898" s="24">
        <v>848</v>
      </c>
      <c r="B898" s="34" t="s">
        <v>11</v>
      </c>
      <c r="C898" s="34"/>
      <c r="D898" s="34"/>
      <c r="E898" s="34"/>
      <c r="F898" s="34"/>
      <c r="G898" s="34"/>
      <c r="H898" s="34"/>
      <c r="I898" s="34"/>
      <c r="J898" s="34"/>
      <c r="K898" s="34"/>
    </row>
    <row r="899" spans="1:11" ht="15.75">
      <c r="A899" s="24">
        <v>849</v>
      </c>
      <c r="B899" s="23"/>
      <c r="C899" s="3">
        <f>SUM(C900:C902)</f>
        <v>0</v>
      </c>
      <c r="D899" s="3">
        <f>SUM(D900:D902)</f>
        <v>0</v>
      </c>
      <c r="E899" s="3">
        <f aca="true" t="shared" si="303" ref="E899:J899">SUM(E900:E902)</f>
        <v>0</v>
      </c>
      <c r="F899" s="3">
        <f t="shared" si="303"/>
        <v>0</v>
      </c>
      <c r="G899" s="3">
        <f t="shared" si="303"/>
        <v>0</v>
      </c>
      <c r="H899" s="3">
        <f t="shared" si="303"/>
        <v>0</v>
      </c>
      <c r="I899" s="3">
        <f t="shared" si="303"/>
        <v>0</v>
      </c>
      <c r="J899" s="3">
        <f t="shared" si="303"/>
        <v>0</v>
      </c>
      <c r="K899" s="2"/>
    </row>
    <row r="900" spans="1:11" ht="15.75">
      <c r="A900" s="24">
        <v>850</v>
      </c>
      <c r="B900" s="23" t="s">
        <v>5</v>
      </c>
      <c r="C900" s="3">
        <f>SUM(D900:J900)</f>
        <v>0</v>
      </c>
      <c r="D900" s="3">
        <v>0</v>
      </c>
      <c r="E900" s="3">
        <v>0</v>
      </c>
      <c r="F900" s="3">
        <v>0</v>
      </c>
      <c r="G900" s="3">
        <v>0</v>
      </c>
      <c r="H900" s="3">
        <v>0</v>
      </c>
      <c r="I900" s="3">
        <v>0</v>
      </c>
      <c r="J900" s="3">
        <v>0</v>
      </c>
      <c r="K900" s="2"/>
    </row>
    <row r="901" spans="1:11" ht="15.75">
      <c r="A901" s="24">
        <v>851</v>
      </c>
      <c r="B901" s="23" t="s">
        <v>6</v>
      </c>
      <c r="C901" s="3">
        <f>SUM(D901:J901)</f>
        <v>0</v>
      </c>
      <c r="D901" s="3">
        <v>0</v>
      </c>
      <c r="E901" s="3">
        <v>0</v>
      </c>
      <c r="F901" s="3">
        <v>0</v>
      </c>
      <c r="G901" s="3">
        <v>0</v>
      </c>
      <c r="H901" s="3">
        <v>0</v>
      </c>
      <c r="I901" s="3">
        <v>0</v>
      </c>
      <c r="J901" s="3">
        <v>0</v>
      </c>
      <c r="K901" s="2"/>
    </row>
    <row r="902" spans="1:11" ht="15.75">
      <c r="A902" s="24">
        <v>852</v>
      </c>
      <c r="B902" s="23" t="s">
        <v>215</v>
      </c>
      <c r="C902" s="3">
        <f>SUM(D902:J902)</f>
        <v>0</v>
      </c>
      <c r="D902" s="3">
        <v>0</v>
      </c>
      <c r="E902" s="3">
        <v>0</v>
      </c>
      <c r="F902" s="3">
        <v>0</v>
      </c>
      <c r="G902" s="3">
        <v>0</v>
      </c>
      <c r="H902" s="3">
        <v>0</v>
      </c>
      <c r="I902" s="3">
        <v>0</v>
      </c>
      <c r="J902" s="3">
        <v>0</v>
      </c>
      <c r="K902" s="2"/>
    </row>
    <row r="903" spans="1:11" ht="15.75">
      <c r="A903" s="24">
        <v>853</v>
      </c>
      <c r="B903" s="32" t="s">
        <v>12</v>
      </c>
      <c r="C903" s="32"/>
      <c r="D903" s="32"/>
      <c r="E903" s="32"/>
      <c r="F903" s="32"/>
      <c r="G903" s="32"/>
      <c r="H903" s="32"/>
      <c r="I903" s="32"/>
      <c r="J903" s="32"/>
      <c r="K903" s="32"/>
    </row>
    <row r="904" spans="1:11" ht="33" customHeight="1">
      <c r="A904" s="24">
        <v>854</v>
      </c>
      <c r="B904" s="23" t="s">
        <v>28</v>
      </c>
      <c r="C904" s="3">
        <f aca="true" t="shared" si="304" ref="C904:C935">SUM(D904:J904)</f>
        <v>5825.3</v>
      </c>
      <c r="D904" s="3">
        <f>SUM(D905:D907)</f>
        <v>5756.7</v>
      </c>
      <c r="E904" s="3">
        <f aca="true" t="shared" si="305" ref="E904:J904">SUM(E905:E907)</f>
        <v>68.6</v>
      </c>
      <c r="F904" s="3">
        <f t="shared" si="305"/>
        <v>0</v>
      </c>
      <c r="G904" s="3">
        <f t="shared" si="305"/>
        <v>0</v>
      </c>
      <c r="H904" s="3">
        <f t="shared" si="305"/>
        <v>0</v>
      </c>
      <c r="I904" s="3">
        <f t="shared" si="305"/>
        <v>0</v>
      </c>
      <c r="J904" s="3">
        <f t="shared" si="305"/>
        <v>0</v>
      </c>
      <c r="K904" s="2" t="s">
        <v>4</v>
      </c>
    </row>
    <row r="905" spans="1:11" ht="15.75">
      <c r="A905" s="24">
        <v>855</v>
      </c>
      <c r="B905" s="23" t="s">
        <v>5</v>
      </c>
      <c r="C905" s="3">
        <f t="shared" si="304"/>
        <v>0</v>
      </c>
      <c r="D905" s="3">
        <f>D909+D913+D917+D921+D925+D929+D933+D937+D941+D945+D949+D953+D957+D961+D965+D969+D973</f>
        <v>0</v>
      </c>
      <c r="E905" s="3">
        <f aca="true" t="shared" si="306" ref="E905:J905">E909+E913+E917+E921+E925+E929+E933+E937+E941+E945+E949+E953+E957+E961+E965+E969+E973</f>
        <v>0</v>
      </c>
      <c r="F905" s="3">
        <f t="shared" si="306"/>
        <v>0</v>
      </c>
      <c r="G905" s="3">
        <f t="shared" si="306"/>
        <v>0</v>
      </c>
      <c r="H905" s="3">
        <f t="shared" si="306"/>
        <v>0</v>
      </c>
      <c r="I905" s="3">
        <f t="shared" si="306"/>
        <v>0</v>
      </c>
      <c r="J905" s="3">
        <f t="shared" si="306"/>
        <v>0</v>
      </c>
      <c r="K905" s="2" t="s">
        <v>4</v>
      </c>
    </row>
    <row r="906" spans="1:11" ht="15.75">
      <c r="A906" s="24">
        <v>856</v>
      </c>
      <c r="B906" s="23" t="s">
        <v>6</v>
      </c>
      <c r="C906" s="3">
        <f t="shared" si="304"/>
        <v>5825.3</v>
      </c>
      <c r="D906" s="3">
        <f>D910+D914+D918+D922+D926+D930+D934+D938+D942+D946+D950+D954+D958+D962+D966+D970+D974+D978</f>
        <v>5756.7</v>
      </c>
      <c r="E906" s="3">
        <f aca="true" t="shared" si="307" ref="E906:J906">E910+E914+E918+E922+E926+E930+E934+E938+E942+E946+E950+E954+E958+E962+E966+E970+E974+E978</f>
        <v>68.6</v>
      </c>
      <c r="F906" s="3">
        <f t="shared" si="307"/>
        <v>0</v>
      </c>
      <c r="G906" s="3">
        <f t="shared" si="307"/>
        <v>0</v>
      </c>
      <c r="H906" s="3">
        <f t="shared" si="307"/>
        <v>0</v>
      </c>
      <c r="I906" s="3">
        <f t="shared" si="307"/>
        <v>0</v>
      </c>
      <c r="J906" s="3">
        <f t="shared" si="307"/>
        <v>0</v>
      </c>
      <c r="K906" s="2" t="s">
        <v>4</v>
      </c>
    </row>
    <row r="907" spans="1:11" ht="15.75">
      <c r="A907" s="24">
        <v>857</v>
      </c>
      <c r="B907" s="23" t="s">
        <v>215</v>
      </c>
      <c r="C907" s="3">
        <f t="shared" si="304"/>
        <v>0</v>
      </c>
      <c r="D907" s="3">
        <f aca="true" t="shared" si="308" ref="D907:J907">D911+D915+D919+D923+D927+D931+D935+D939+D943+D947+D951+D955+D959+D963+D967+D971+D975</f>
        <v>0</v>
      </c>
      <c r="E907" s="3">
        <f t="shared" si="308"/>
        <v>0</v>
      </c>
      <c r="F907" s="3">
        <f t="shared" si="308"/>
        <v>0</v>
      </c>
      <c r="G907" s="3">
        <f t="shared" si="308"/>
        <v>0</v>
      </c>
      <c r="H907" s="3">
        <f t="shared" si="308"/>
        <v>0</v>
      </c>
      <c r="I907" s="3">
        <f t="shared" si="308"/>
        <v>0</v>
      </c>
      <c r="J907" s="3">
        <f t="shared" si="308"/>
        <v>0</v>
      </c>
      <c r="K907" s="2" t="s">
        <v>4</v>
      </c>
    </row>
    <row r="908" spans="1:11" ht="31.5">
      <c r="A908" s="24">
        <v>858</v>
      </c>
      <c r="B908" s="6" t="s">
        <v>127</v>
      </c>
      <c r="C908" s="3">
        <f t="shared" si="304"/>
        <v>2350.2</v>
      </c>
      <c r="D908" s="7">
        <f>SUM(D909:D911)</f>
        <v>2281.6</v>
      </c>
      <c r="E908" s="7">
        <f aca="true" t="shared" si="309" ref="E908:J908">SUM(E909:E911)</f>
        <v>68.6</v>
      </c>
      <c r="F908" s="7">
        <f t="shared" si="309"/>
        <v>0</v>
      </c>
      <c r="G908" s="7">
        <f t="shared" si="309"/>
        <v>0</v>
      </c>
      <c r="H908" s="7">
        <f t="shared" si="309"/>
        <v>0</v>
      </c>
      <c r="I908" s="7">
        <f t="shared" si="309"/>
        <v>0</v>
      </c>
      <c r="J908" s="7">
        <f t="shared" si="309"/>
        <v>0</v>
      </c>
      <c r="K908" s="1">
        <v>147</v>
      </c>
    </row>
    <row r="909" spans="1:11" ht="15.75">
      <c r="A909" s="24">
        <v>859</v>
      </c>
      <c r="B909" s="23" t="s">
        <v>5</v>
      </c>
      <c r="C909" s="19">
        <f t="shared" si="304"/>
        <v>0</v>
      </c>
      <c r="D909" s="19">
        <v>0</v>
      </c>
      <c r="E909" s="19">
        <v>0</v>
      </c>
      <c r="F909" s="19">
        <v>0</v>
      </c>
      <c r="G909" s="19">
        <v>0</v>
      </c>
      <c r="H909" s="19">
        <v>0</v>
      </c>
      <c r="I909" s="19">
        <v>0</v>
      </c>
      <c r="J909" s="19">
        <v>0</v>
      </c>
      <c r="K909" s="2"/>
    </row>
    <row r="910" spans="1:11" ht="15.75">
      <c r="A910" s="24">
        <v>860</v>
      </c>
      <c r="B910" s="23" t="s">
        <v>6</v>
      </c>
      <c r="C910" s="19">
        <f t="shared" si="304"/>
        <v>2350.2</v>
      </c>
      <c r="D910" s="19">
        <f>1050+1180+51.6</f>
        <v>2281.6</v>
      </c>
      <c r="E910" s="19">
        <v>68.6</v>
      </c>
      <c r="F910" s="19">
        <v>0</v>
      </c>
      <c r="G910" s="19">
        <v>0</v>
      </c>
      <c r="H910" s="19">
        <v>0</v>
      </c>
      <c r="I910" s="19">
        <v>0</v>
      </c>
      <c r="J910" s="19">
        <v>0</v>
      </c>
      <c r="K910" s="2"/>
    </row>
    <row r="911" spans="1:11" ht="15.75">
      <c r="A911" s="24">
        <v>861</v>
      </c>
      <c r="B911" s="23" t="s">
        <v>215</v>
      </c>
      <c r="C911" s="19">
        <f t="shared" si="304"/>
        <v>0</v>
      </c>
      <c r="D911" s="19">
        <v>0</v>
      </c>
      <c r="E911" s="19">
        <v>0</v>
      </c>
      <c r="F911" s="19">
        <v>0</v>
      </c>
      <c r="G911" s="19">
        <v>0</v>
      </c>
      <c r="H911" s="19">
        <v>0</v>
      </c>
      <c r="I911" s="19">
        <v>0</v>
      </c>
      <c r="J911" s="19">
        <v>0</v>
      </c>
      <c r="K911" s="2"/>
    </row>
    <row r="912" spans="1:11" ht="67.5" customHeight="1">
      <c r="A912" s="24">
        <v>862</v>
      </c>
      <c r="B912" s="5" t="s">
        <v>96</v>
      </c>
      <c r="C912" s="3">
        <f t="shared" si="304"/>
        <v>310</v>
      </c>
      <c r="D912" s="7">
        <f>SUM(D913:D915)</f>
        <v>310</v>
      </c>
      <c r="E912" s="7">
        <f aca="true" t="shared" si="310" ref="E912:J912">SUM(E913:E915)</f>
        <v>0</v>
      </c>
      <c r="F912" s="7">
        <f t="shared" si="310"/>
        <v>0</v>
      </c>
      <c r="G912" s="7">
        <f t="shared" si="310"/>
        <v>0</v>
      </c>
      <c r="H912" s="7">
        <f t="shared" si="310"/>
        <v>0</v>
      </c>
      <c r="I912" s="7">
        <f t="shared" si="310"/>
        <v>0</v>
      </c>
      <c r="J912" s="7">
        <f t="shared" si="310"/>
        <v>0</v>
      </c>
      <c r="K912" s="2"/>
    </row>
    <row r="913" spans="1:11" ht="15.75">
      <c r="A913" s="24">
        <v>863</v>
      </c>
      <c r="B913" s="5" t="s">
        <v>5</v>
      </c>
      <c r="C913" s="3">
        <f t="shared" si="304"/>
        <v>0</v>
      </c>
      <c r="D913" s="3">
        <v>0</v>
      </c>
      <c r="E913" s="3">
        <v>0</v>
      </c>
      <c r="F913" s="3">
        <v>0</v>
      </c>
      <c r="G913" s="3">
        <v>0</v>
      </c>
      <c r="H913" s="3">
        <v>0</v>
      </c>
      <c r="I913" s="3">
        <v>0</v>
      </c>
      <c r="J913" s="3">
        <v>0</v>
      </c>
      <c r="K913" s="2"/>
    </row>
    <row r="914" spans="1:11" ht="15.75">
      <c r="A914" s="24">
        <v>864</v>
      </c>
      <c r="B914" s="5" t="s">
        <v>6</v>
      </c>
      <c r="C914" s="19">
        <f t="shared" si="304"/>
        <v>310</v>
      </c>
      <c r="D914" s="19">
        <f>100+110+50+20+30</f>
        <v>310</v>
      </c>
      <c r="E914" s="19">
        <v>0</v>
      </c>
      <c r="F914" s="19">
        <v>0</v>
      </c>
      <c r="G914" s="19">
        <v>0</v>
      </c>
      <c r="H914" s="19">
        <v>0</v>
      </c>
      <c r="I914" s="19">
        <v>0</v>
      </c>
      <c r="J914" s="19">
        <v>0</v>
      </c>
      <c r="K914" s="2"/>
    </row>
    <row r="915" spans="1:11" ht="15.75">
      <c r="A915" s="24">
        <v>865</v>
      </c>
      <c r="B915" s="5" t="s">
        <v>215</v>
      </c>
      <c r="C915" s="19">
        <f t="shared" si="304"/>
        <v>0</v>
      </c>
      <c r="D915" s="19">
        <v>0</v>
      </c>
      <c r="E915" s="19">
        <v>0</v>
      </c>
      <c r="F915" s="19">
        <v>0</v>
      </c>
      <c r="G915" s="19">
        <v>0</v>
      </c>
      <c r="H915" s="19">
        <v>0</v>
      </c>
      <c r="I915" s="19">
        <v>0</v>
      </c>
      <c r="J915" s="19">
        <v>0</v>
      </c>
      <c r="K915" s="2"/>
    </row>
    <row r="916" spans="1:11" ht="48.75" customHeight="1">
      <c r="A916" s="24">
        <v>866</v>
      </c>
      <c r="B916" s="6" t="s">
        <v>126</v>
      </c>
      <c r="C916" s="19">
        <f t="shared" si="304"/>
        <v>190</v>
      </c>
      <c r="D916" s="20">
        <f>SUM(D917:D919)</f>
        <v>190</v>
      </c>
      <c r="E916" s="20">
        <f aca="true" t="shared" si="311" ref="E916:J916">SUM(E917:E919)</f>
        <v>0</v>
      </c>
      <c r="F916" s="20">
        <f t="shared" si="311"/>
        <v>0</v>
      </c>
      <c r="G916" s="20">
        <f t="shared" si="311"/>
        <v>0</v>
      </c>
      <c r="H916" s="20">
        <f t="shared" si="311"/>
        <v>0</v>
      </c>
      <c r="I916" s="20">
        <f t="shared" si="311"/>
        <v>0</v>
      </c>
      <c r="J916" s="20">
        <f t="shared" si="311"/>
        <v>0</v>
      </c>
      <c r="K916" s="2"/>
    </row>
    <row r="917" spans="1:11" ht="15.75">
      <c r="A917" s="24">
        <v>867</v>
      </c>
      <c r="B917" s="23" t="s">
        <v>5</v>
      </c>
      <c r="C917" s="19">
        <f t="shared" si="304"/>
        <v>0</v>
      </c>
      <c r="D917" s="19">
        <v>0</v>
      </c>
      <c r="E917" s="19">
        <v>0</v>
      </c>
      <c r="F917" s="19">
        <v>0</v>
      </c>
      <c r="G917" s="19">
        <v>0</v>
      </c>
      <c r="H917" s="19">
        <v>0</v>
      </c>
      <c r="I917" s="19">
        <v>0</v>
      </c>
      <c r="J917" s="19">
        <v>0</v>
      </c>
      <c r="K917" s="2"/>
    </row>
    <row r="918" spans="1:11" ht="15.75">
      <c r="A918" s="24">
        <v>868</v>
      </c>
      <c r="B918" s="23" t="s">
        <v>6</v>
      </c>
      <c r="C918" s="19">
        <f t="shared" si="304"/>
        <v>190</v>
      </c>
      <c r="D918" s="19">
        <f>120+70+200-200</f>
        <v>190</v>
      </c>
      <c r="E918" s="19">
        <v>0</v>
      </c>
      <c r="F918" s="19">
        <v>0</v>
      </c>
      <c r="G918" s="19">
        <v>0</v>
      </c>
      <c r="H918" s="19">
        <v>0</v>
      </c>
      <c r="I918" s="19">
        <v>0</v>
      </c>
      <c r="J918" s="19">
        <v>0</v>
      </c>
      <c r="K918" s="2"/>
    </row>
    <row r="919" spans="1:11" ht="15.75">
      <c r="A919" s="24">
        <v>869</v>
      </c>
      <c r="B919" s="23" t="s">
        <v>215</v>
      </c>
      <c r="C919" s="19">
        <f t="shared" si="304"/>
        <v>0</v>
      </c>
      <c r="D919" s="19">
        <v>0</v>
      </c>
      <c r="E919" s="19">
        <v>0</v>
      </c>
      <c r="F919" s="19">
        <v>0</v>
      </c>
      <c r="G919" s="19">
        <v>0</v>
      </c>
      <c r="H919" s="19">
        <v>0</v>
      </c>
      <c r="I919" s="19">
        <v>0</v>
      </c>
      <c r="J919" s="19">
        <v>0</v>
      </c>
      <c r="K919" s="2"/>
    </row>
    <row r="920" spans="1:11" ht="47.25">
      <c r="A920" s="24">
        <v>870</v>
      </c>
      <c r="B920" s="5" t="s">
        <v>125</v>
      </c>
      <c r="C920" s="3">
        <f t="shared" si="304"/>
        <v>1374.1</v>
      </c>
      <c r="D920" s="7">
        <f>SUM(D921:D923)</f>
        <v>1374.1</v>
      </c>
      <c r="E920" s="7">
        <f aca="true" t="shared" si="312" ref="E920:J920">SUM(E921:E923)</f>
        <v>0</v>
      </c>
      <c r="F920" s="7">
        <f t="shared" si="312"/>
        <v>0</v>
      </c>
      <c r="G920" s="7">
        <f t="shared" si="312"/>
        <v>0</v>
      </c>
      <c r="H920" s="7">
        <f t="shared" si="312"/>
        <v>0</v>
      </c>
      <c r="I920" s="7">
        <f t="shared" si="312"/>
        <v>0</v>
      </c>
      <c r="J920" s="7">
        <f t="shared" si="312"/>
        <v>0</v>
      </c>
      <c r="K920" s="2"/>
    </row>
    <row r="921" spans="1:11" ht="15.75">
      <c r="A921" s="24">
        <v>871</v>
      </c>
      <c r="B921" s="23" t="s">
        <v>5</v>
      </c>
      <c r="C921" s="3">
        <f t="shared" si="304"/>
        <v>0</v>
      </c>
      <c r="D921" s="3">
        <v>0</v>
      </c>
      <c r="E921" s="3">
        <v>0</v>
      </c>
      <c r="F921" s="3">
        <v>0</v>
      </c>
      <c r="G921" s="3">
        <v>0</v>
      </c>
      <c r="H921" s="3">
        <v>0</v>
      </c>
      <c r="I921" s="3">
        <v>0</v>
      </c>
      <c r="J921" s="3">
        <v>0</v>
      </c>
      <c r="K921" s="2"/>
    </row>
    <row r="922" spans="1:11" ht="15.75">
      <c r="A922" s="24">
        <v>872</v>
      </c>
      <c r="B922" s="23" t="s">
        <v>6</v>
      </c>
      <c r="C922" s="3">
        <f t="shared" si="304"/>
        <v>1374.1</v>
      </c>
      <c r="D922" s="3">
        <f>1100+75+420-8-212.9</f>
        <v>1374.1</v>
      </c>
      <c r="E922" s="3">
        <v>0</v>
      </c>
      <c r="F922" s="3">
        <v>0</v>
      </c>
      <c r="G922" s="3">
        <v>0</v>
      </c>
      <c r="H922" s="3">
        <v>0</v>
      </c>
      <c r="I922" s="3">
        <v>0</v>
      </c>
      <c r="J922" s="3">
        <v>0</v>
      </c>
      <c r="K922" s="2"/>
    </row>
    <row r="923" spans="1:11" ht="15.75">
      <c r="A923" s="24">
        <v>873</v>
      </c>
      <c r="B923" s="23" t="s">
        <v>215</v>
      </c>
      <c r="C923" s="3">
        <f t="shared" si="304"/>
        <v>0</v>
      </c>
      <c r="D923" s="3">
        <v>0</v>
      </c>
      <c r="E923" s="3">
        <v>0</v>
      </c>
      <c r="F923" s="3">
        <v>0</v>
      </c>
      <c r="G923" s="3">
        <v>0</v>
      </c>
      <c r="H923" s="3">
        <v>0</v>
      </c>
      <c r="I923" s="3">
        <v>0</v>
      </c>
      <c r="J923" s="3">
        <v>0</v>
      </c>
      <c r="K923" s="2"/>
    </row>
    <row r="924" spans="1:11" ht="63">
      <c r="A924" s="24">
        <v>874</v>
      </c>
      <c r="B924" s="6" t="s">
        <v>124</v>
      </c>
      <c r="C924" s="3">
        <f t="shared" si="304"/>
        <v>469</v>
      </c>
      <c r="D924" s="7">
        <f>SUM(D925:D927)</f>
        <v>469</v>
      </c>
      <c r="E924" s="7">
        <f aca="true" t="shared" si="313" ref="E924:J924">SUM(E925:E927)</f>
        <v>0</v>
      </c>
      <c r="F924" s="7">
        <f t="shared" si="313"/>
        <v>0</v>
      </c>
      <c r="G924" s="7">
        <f t="shared" si="313"/>
        <v>0</v>
      </c>
      <c r="H924" s="7">
        <f t="shared" si="313"/>
        <v>0</v>
      </c>
      <c r="I924" s="7">
        <f t="shared" si="313"/>
        <v>0</v>
      </c>
      <c r="J924" s="7">
        <f t="shared" si="313"/>
        <v>0</v>
      </c>
      <c r="K924" s="2"/>
    </row>
    <row r="925" spans="1:11" ht="15.75">
      <c r="A925" s="24">
        <v>875</v>
      </c>
      <c r="B925" s="23" t="s">
        <v>5</v>
      </c>
      <c r="C925" s="3">
        <f t="shared" si="304"/>
        <v>0</v>
      </c>
      <c r="D925" s="3">
        <v>0</v>
      </c>
      <c r="E925" s="3">
        <v>0</v>
      </c>
      <c r="F925" s="3">
        <v>0</v>
      </c>
      <c r="G925" s="3">
        <v>0</v>
      </c>
      <c r="H925" s="3">
        <v>0</v>
      </c>
      <c r="I925" s="3">
        <v>0</v>
      </c>
      <c r="J925" s="3">
        <v>0</v>
      </c>
      <c r="K925" s="2"/>
    </row>
    <row r="926" spans="1:11" ht="15.75">
      <c r="A926" s="24">
        <v>876</v>
      </c>
      <c r="B926" s="23" t="s">
        <v>6</v>
      </c>
      <c r="C926" s="3">
        <f t="shared" si="304"/>
        <v>469</v>
      </c>
      <c r="D926" s="3">
        <f>340+129</f>
        <v>469</v>
      </c>
      <c r="E926" s="3">
        <v>0</v>
      </c>
      <c r="F926" s="3">
        <v>0</v>
      </c>
      <c r="G926" s="3">
        <v>0</v>
      </c>
      <c r="H926" s="3">
        <v>0</v>
      </c>
      <c r="I926" s="3">
        <v>0</v>
      </c>
      <c r="J926" s="3">
        <v>0</v>
      </c>
      <c r="K926" s="2"/>
    </row>
    <row r="927" spans="1:11" ht="15.75">
      <c r="A927" s="24">
        <v>877</v>
      </c>
      <c r="B927" s="23" t="s">
        <v>215</v>
      </c>
      <c r="C927" s="3">
        <f t="shared" si="304"/>
        <v>0</v>
      </c>
      <c r="D927" s="3">
        <v>0</v>
      </c>
      <c r="E927" s="3">
        <v>0</v>
      </c>
      <c r="F927" s="3">
        <v>0</v>
      </c>
      <c r="G927" s="3">
        <v>0</v>
      </c>
      <c r="H927" s="3">
        <v>0</v>
      </c>
      <c r="I927" s="3">
        <v>0</v>
      </c>
      <c r="J927" s="3">
        <v>0</v>
      </c>
      <c r="K927" s="2"/>
    </row>
    <row r="928" spans="1:11" ht="47.25">
      <c r="A928" s="24">
        <v>878</v>
      </c>
      <c r="B928" s="6" t="s">
        <v>97</v>
      </c>
      <c r="C928" s="3">
        <f t="shared" si="304"/>
        <v>200</v>
      </c>
      <c r="D928" s="7">
        <f>SUM(D929:D931)</f>
        <v>200</v>
      </c>
      <c r="E928" s="7">
        <f aca="true" t="shared" si="314" ref="E928:J928">SUM(E929:E931)</f>
        <v>0</v>
      </c>
      <c r="F928" s="7">
        <f t="shared" si="314"/>
        <v>0</v>
      </c>
      <c r="G928" s="7">
        <f t="shared" si="314"/>
        <v>0</v>
      </c>
      <c r="H928" s="7">
        <f t="shared" si="314"/>
        <v>0</v>
      </c>
      <c r="I928" s="7">
        <f t="shared" si="314"/>
        <v>0</v>
      </c>
      <c r="J928" s="7">
        <f t="shared" si="314"/>
        <v>0</v>
      </c>
      <c r="K928" s="2"/>
    </row>
    <row r="929" spans="1:11" ht="15.75">
      <c r="A929" s="24">
        <v>879</v>
      </c>
      <c r="B929" s="23" t="s">
        <v>5</v>
      </c>
      <c r="C929" s="3">
        <f t="shared" si="304"/>
        <v>0</v>
      </c>
      <c r="D929" s="3">
        <v>0</v>
      </c>
      <c r="E929" s="3">
        <v>0</v>
      </c>
      <c r="F929" s="3">
        <v>0</v>
      </c>
      <c r="G929" s="3">
        <v>0</v>
      </c>
      <c r="H929" s="3">
        <v>0</v>
      </c>
      <c r="I929" s="3">
        <v>0</v>
      </c>
      <c r="J929" s="3">
        <v>0</v>
      </c>
      <c r="K929" s="2"/>
    </row>
    <row r="930" spans="1:11" ht="15.75">
      <c r="A930" s="24">
        <v>880</v>
      </c>
      <c r="B930" s="23" t="s">
        <v>6</v>
      </c>
      <c r="C930" s="3">
        <f t="shared" si="304"/>
        <v>200</v>
      </c>
      <c r="D930" s="3">
        <v>200</v>
      </c>
      <c r="E930" s="3">
        <v>0</v>
      </c>
      <c r="F930" s="3">
        <v>0</v>
      </c>
      <c r="G930" s="3">
        <v>0</v>
      </c>
      <c r="H930" s="3">
        <v>0</v>
      </c>
      <c r="I930" s="3">
        <v>0</v>
      </c>
      <c r="J930" s="3">
        <v>0</v>
      </c>
      <c r="K930" s="2"/>
    </row>
    <row r="931" spans="1:11" ht="15.75">
      <c r="A931" s="24">
        <v>881</v>
      </c>
      <c r="B931" s="23" t="s">
        <v>215</v>
      </c>
      <c r="C931" s="3">
        <f t="shared" si="304"/>
        <v>0</v>
      </c>
      <c r="D931" s="3">
        <v>0</v>
      </c>
      <c r="E931" s="3">
        <v>0</v>
      </c>
      <c r="F931" s="3">
        <v>0</v>
      </c>
      <c r="G931" s="3">
        <v>0</v>
      </c>
      <c r="H931" s="3">
        <v>0</v>
      </c>
      <c r="I931" s="3">
        <v>0</v>
      </c>
      <c r="J931" s="3">
        <v>0</v>
      </c>
      <c r="K931" s="2"/>
    </row>
    <row r="932" spans="1:11" ht="31.5">
      <c r="A932" s="24">
        <v>882</v>
      </c>
      <c r="B932" s="6" t="s">
        <v>123</v>
      </c>
      <c r="C932" s="3">
        <f t="shared" si="304"/>
        <v>288</v>
      </c>
      <c r="D932" s="7">
        <f>SUM(D933:D935)</f>
        <v>288</v>
      </c>
      <c r="E932" s="7">
        <f aca="true" t="shared" si="315" ref="E932:J932">SUM(E933:E935)</f>
        <v>0</v>
      </c>
      <c r="F932" s="7">
        <f t="shared" si="315"/>
        <v>0</v>
      </c>
      <c r="G932" s="7">
        <f t="shared" si="315"/>
        <v>0</v>
      </c>
      <c r="H932" s="7">
        <f t="shared" si="315"/>
        <v>0</v>
      </c>
      <c r="I932" s="7">
        <f t="shared" si="315"/>
        <v>0</v>
      </c>
      <c r="J932" s="7">
        <f t="shared" si="315"/>
        <v>0</v>
      </c>
      <c r="K932" s="2"/>
    </row>
    <row r="933" spans="1:11" ht="15.75">
      <c r="A933" s="24">
        <v>883</v>
      </c>
      <c r="B933" s="23" t="s">
        <v>5</v>
      </c>
      <c r="C933" s="3">
        <f t="shared" si="304"/>
        <v>0</v>
      </c>
      <c r="D933" s="3">
        <v>0</v>
      </c>
      <c r="E933" s="3">
        <v>0</v>
      </c>
      <c r="F933" s="3">
        <v>0</v>
      </c>
      <c r="G933" s="3">
        <v>0</v>
      </c>
      <c r="H933" s="3">
        <v>0</v>
      </c>
      <c r="I933" s="3">
        <v>0</v>
      </c>
      <c r="J933" s="3">
        <v>0</v>
      </c>
      <c r="K933" s="2"/>
    </row>
    <row r="934" spans="1:11" ht="15.75">
      <c r="A934" s="24">
        <v>884</v>
      </c>
      <c r="B934" s="23" t="s">
        <v>6</v>
      </c>
      <c r="C934" s="3">
        <f t="shared" si="304"/>
        <v>288</v>
      </c>
      <c r="D934" s="3">
        <f>360-72</f>
        <v>288</v>
      </c>
      <c r="E934" s="3">
        <v>0</v>
      </c>
      <c r="F934" s="3">
        <v>0</v>
      </c>
      <c r="G934" s="3">
        <v>0</v>
      </c>
      <c r="H934" s="3">
        <v>0</v>
      </c>
      <c r="I934" s="3">
        <v>0</v>
      </c>
      <c r="J934" s="3">
        <v>0</v>
      </c>
      <c r="K934" s="2"/>
    </row>
    <row r="935" spans="1:11" ht="15.75">
      <c r="A935" s="24">
        <v>885</v>
      </c>
      <c r="B935" s="23" t="s">
        <v>215</v>
      </c>
      <c r="C935" s="3">
        <f t="shared" si="304"/>
        <v>0</v>
      </c>
      <c r="D935" s="3">
        <v>0</v>
      </c>
      <c r="E935" s="3">
        <v>0</v>
      </c>
      <c r="F935" s="3">
        <v>0</v>
      </c>
      <c r="G935" s="3">
        <v>0</v>
      </c>
      <c r="H935" s="3">
        <v>0</v>
      </c>
      <c r="I935" s="3">
        <v>0</v>
      </c>
      <c r="J935" s="3">
        <v>0</v>
      </c>
      <c r="K935" s="2"/>
    </row>
    <row r="936" spans="1:11" ht="47.25">
      <c r="A936" s="24">
        <v>886</v>
      </c>
      <c r="B936" s="6" t="s">
        <v>122</v>
      </c>
      <c r="C936" s="3">
        <f aca="true" t="shared" si="316" ref="C936:C967">SUM(D936:J936)</f>
        <v>0</v>
      </c>
      <c r="D936" s="7">
        <f aca="true" t="shared" si="317" ref="D936:J936">SUM(D937:D939)</f>
        <v>0</v>
      </c>
      <c r="E936" s="7">
        <f t="shared" si="317"/>
        <v>0</v>
      </c>
      <c r="F936" s="7">
        <f t="shared" si="317"/>
        <v>0</v>
      </c>
      <c r="G936" s="7">
        <f t="shared" si="317"/>
        <v>0</v>
      </c>
      <c r="H936" s="7">
        <f t="shared" si="317"/>
        <v>0</v>
      </c>
      <c r="I936" s="7">
        <f t="shared" si="317"/>
        <v>0</v>
      </c>
      <c r="J936" s="7">
        <f t="shared" si="317"/>
        <v>0</v>
      </c>
      <c r="K936" s="2"/>
    </row>
    <row r="937" spans="1:11" ht="15.75">
      <c r="A937" s="24">
        <v>887</v>
      </c>
      <c r="B937" s="23" t="s">
        <v>5</v>
      </c>
      <c r="C937" s="3">
        <f t="shared" si="316"/>
        <v>0</v>
      </c>
      <c r="D937" s="3">
        <v>0</v>
      </c>
      <c r="E937" s="3">
        <v>0</v>
      </c>
      <c r="F937" s="3">
        <v>0</v>
      </c>
      <c r="G937" s="3">
        <v>0</v>
      </c>
      <c r="H937" s="3">
        <v>0</v>
      </c>
      <c r="I937" s="3">
        <v>0</v>
      </c>
      <c r="J937" s="3">
        <v>0</v>
      </c>
      <c r="K937" s="2"/>
    </row>
    <row r="938" spans="1:11" ht="15.75">
      <c r="A938" s="24">
        <v>888</v>
      </c>
      <c r="B938" s="23" t="s">
        <v>6</v>
      </c>
      <c r="C938" s="3">
        <f t="shared" si="316"/>
        <v>0</v>
      </c>
      <c r="D938" s="3">
        <f>160-31+31-160</f>
        <v>0</v>
      </c>
      <c r="E938" s="3">
        <v>0</v>
      </c>
      <c r="F938" s="3">
        <v>0</v>
      </c>
      <c r="G938" s="3">
        <v>0</v>
      </c>
      <c r="H938" s="3">
        <v>0</v>
      </c>
      <c r="I938" s="3">
        <v>0</v>
      </c>
      <c r="J938" s="3">
        <v>0</v>
      </c>
      <c r="K938" s="2"/>
    </row>
    <row r="939" spans="1:11" ht="15.75">
      <c r="A939" s="24">
        <v>889</v>
      </c>
      <c r="B939" s="23" t="s">
        <v>215</v>
      </c>
      <c r="C939" s="3">
        <f t="shared" si="316"/>
        <v>0</v>
      </c>
      <c r="D939" s="3">
        <v>0</v>
      </c>
      <c r="E939" s="3">
        <v>0</v>
      </c>
      <c r="F939" s="3">
        <v>0</v>
      </c>
      <c r="G939" s="3">
        <v>0</v>
      </c>
      <c r="H939" s="3">
        <v>0</v>
      </c>
      <c r="I939" s="3">
        <v>0</v>
      </c>
      <c r="J939" s="3">
        <v>0</v>
      </c>
      <c r="K939" s="2"/>
    </row>
    <row r="940" spans="1:11" ht="33" customHeight="1">
      <c r="A940" s="24">
        <v>890</v>
      </c>
      <c r="B940" s="6" t="s">
        <v>98</v>
      </c>
      <c r="C940" s="3">
        <f t="shared" si="316"/>
        <v>0</v>
      </c>
      <c r="D940" s="7">
        <f aca="true" t="shared" si="318" ref="D940:J940">SUM(D941:D943)</f>
        <v>0</v>
      </c>
      <c r="E940" s="7">
        <f t="shared" si="318"/>
        <v>0</v>
      </c>
      <c r="F940" s="7">
        <f t="shared" si="318"/>
        <v>0</v>
      </c>
      <c r="G940" s="7">
        <f t="shared" si="318"/>
        <v>0</v>
      </c>
      <c r="H940" s="7">
        <f t="shared" si="318"/>
        <v>0</v>
      </c>
      <c r="I940" s="7">
        <f t="shared" si="318"/>
        <v>0</v>
      </c>
      <c r="J940" s="7">
        <f t="shared" si="318"/>
        <v>0</v>
      </c>
      <c r="K940" s="1">
        <v>150</v>
      </c>
    </row>
    <row r="941" spans="1:11" ht="15.75">
      <c r="A941" s="24">
        <v>891</v>
      </c>
      <c r="B941" s="23" t="s">
        <v>5</v>
      </c>
      <c r="C941" s="3">
        <f t="shared" si="316"/>
        <v>0</v>
      </c>
      <c r="D941" s="3">
        <v>0</v>
      </c>
      <c r="E941" s="3">
        <v>0</v>
      </c>
      <c r="F941" s="3">
        <v>0</v>
      </c>
      <c r="G941" s="3">
        <v>0</v>
      </c>
      <c r="H941" s="3">
        <v>0</v>
      </c>
      <c r="I941" s="3">
        <v>0</v>
      </c>
      <c r="J941" s="3">
        <v>0</v>
      </c>
      <c r="K941" s="2"/>
    </row>
    <row r="942" spans="1:11" ht="15.75">
      <c r="A942" s="24">
        <v>892</v>
      </c>
      <c r="B942" s="23" t="s">
        <v>6</v>
      </c>
      <c r="C942" s="3">
        <f t="shared" si="316"/>
        <v>0</v>
      </c>
      <c r="D942" s="3">
        <f>400-400</f>
        <v>0</v>
      </c>
      <c r="E942" s="3">
        <v>0</v>
      </c>
      <c r="F942" s="3">
        <v>0</v>
      </c>
      <c r="G942" s="3">
        <v>0</v>
      </c>
      <c r="H942" s="3">
        <v>0</v>
      </c>
      <c r="I942" s="3">
        <v>0</v>
      </c>
      <c r="J942" s="3">
        <v>0</v>
      </c>
      <c r="K942" s="2"/>
    </row>
    <row r="943" spans="1:11" ht="15.75">
      <c r="A943" s="24">
        <v>893</v>
      </c>
      <c r="B943" s="23" t="s">
        <v>215</v>
      </c>
      <c r="C943" s="3">
        <f t="shared" si="316"/>
        <v>0</v>
      </c>
      <c r="D943" s="3">
        <v>0</v>
      </c>
      <c r="E943" s="3">
        <v>0</v>
      </c>
      <c r="F943" s="3">
        <v>0</v>
      </c>
      <c r="G943" s="3">
        <v>0</v>
      </c>
      <c r="H943" s="3">
        <v>0</v>
      </c>
      <c r="I943" s="3">
        <v>0</v>
      </c>
      <c r="J943" s="3">
        <v>0</v>
      </c>
      <c r="K943" s="2"/>
    </row>
    <row r="944" spans="1:11" ht="31.5">
      <c r="A944" s="24">
        <v>894</v>
      </c>
      <c r="B944" s="6" t="s">
        <v>99</v>
      </c>
      <c r="C944" s="3">
        <f t="shared" si="316"/>
        <v>131</v>
      </c>
      <c r="D944" s="7">
        <f>SUM(D945:D947)</f>
        <v>131</v>
      </c>
      <c r="E944" s="7">
        <f aca="true" t="shared" si="319" ref="E944:J944">SUM(E945:E947)</f>
        <v>0</v>
      </c>
      <c r="F944" s="7">
        <f t="shared" si="319"/>
        <v>0</v>
      </c>
      <c r="G944" s="7">
        <f t="shared" si="319"/>
        <v>0</v>
      </c>
      <c r="H944" s="7">
        <f t="shared" si="319"/>
        <v>0</v>
      </c>
      <c r="I944" s="7">
        <f t="shared" si="319"/>
        <v>0</v>
      </c>
      <c r="J944" s="7">
        <f t="shared" si="319"/>
        <v>0</v>
      </c>
      <c r="K944" s="2"/>
    </row>
    <row r="945" spans="1:11" ht="15.75">
      <c r="A945" s="24">
        <v>895</v>
      </c>
      <c r="B945" s="23" t="s">
        <v>5</v>
      </c>
      <c r="C945" s="3">
        <f t="shared" si="316"/>
        <v>0</v>
      </c>
      <c r="D945" s="3">
        <v>0</v>
      </c>
      <c r="E945" s="3">
        <v>0</v>
      </c>
      <c r="F945" s="3">
        <v>0</v>
      </c>
      <c r="G945" s="3">
        <v>0</v>
      </c>
      <c r="H945" s="3">
        <v>0</v>
      </c>
      <c r="I945" s="3">
        <v>0</v>
      </c>
      <c r="J945" s="3">
        <v>0</v>
      </c>
      <c r="K945" s="2"/>
    </row>
    <row r="946" spans="1:11" ht="15.75">
      <c r="A946" s="24">
        <v>896</v>
      </c>
      <c r="B946" s="23" t="s">
        <v>6</v>
      </c>
      <c r="C946" s="3">
        <f t="shared" si="316"/>
        <v>131</v>
      </c>
      <c r="D946" s="3">
        <f>245-145+31</f>
        <v>131</v>
      </c>
      <c r="E946" s="3">
        <v>0</v>
      </c>
      <c r="F946" s="3">
        <v>0</v>
      </c>
      <c r="G946" s="3">
        <v>0</v>
      </c>
      <c r="H946" s="3">
        <v>0</v>
      </c>
      <c r="I946" s="3">
        <v>0</v>
      </c>
      <c r="J946" s="3">
        <v>0</v>
      </c>
      <c r="K946" s="2"/>
    </row>
    <row r="947" spans="1:11" ht="15.75">
      <c r="A947" s="24">
        <v>897</v>
      </c>
      <c r="B947" s="23" t="s">
        <v>215</v>
      </c>
      <c r="C947" s="3">
        <f t="shared" si="316"/>
        <v>0</v>
      </c>
      <c r="D947" s="3">
        <v>0</v>
      </c>
      <c r="E947" s="3">
        <v>0</v>
      </c>
      <c r="F947" s="3">
        <v>0</v>
      </c>
      <c r="G947" s="3">
        <v>0</v>
      </c>
      <c r="H947" s="3">
        <v>0</v>
      </c>
      <c r="I947" s="3">
        <v>0</v>
      </c>
      <c r="J947" s="3">
        <v>0</v>
      </c>
      <c r="K947" s="2"/>
    </row>
    <row r="948" spans="1:11" ht="32.25" customHeight="1">
      <c r="A948" s="24">
        <v>898</v>
      </c>
      <c r="B948" s="6" t="s">
        <v>121</v>
      </c>
      <c r="C948" s="3">
        <f t="shared" si="316"/>
        <v>0</v>
      </c>
      <c r="D948" s="7">
        <f>SUM(D949:D951)</f>
        <v>0</v>
      </c>
      <c r="E948" s="7">
        <f aca="true" t="shared" si="320" ref="E948:J948">SUM(E949:E951)</f>
        <v>0</v>
      </c>
      <c r="F948" s="7">
        <f t="shared" si="320"/>
        <v>0</v>
      </c>
      <c r="G948" s="7">
        <f t="shared" si="320"/>
        <v>0</v>
      </c>
      <c r="H948" s="7">
        <f t="shared" si="320"/>
        <v>0</v>
      </c>
      <c r="I948" s="7">
        <f t="shared" si="320"/>
        <v>0</v>
      </c>
      <c r="J948" s="7">
        <f t="shared" si="320"/>
        <v>0</v>
      </c>
      <c r="K948" s="2"/>
    </row>
    <row r="949" spans="1:11" ht="15.75">
      <c r="A949" s="24">
        <v>899</v>
      </c>
      <c r="B949" s="23" t="s">
        <v>5</v>
      </c>
      <c r="C949" s="3">
        <f t="shared" si="316"/>
        <v>0</v>
      </c>
      <c r="D949" s="3">
        <v>0</v>
      </c>
      <c r="E949" s="3">
        <v>0</v>
      </c>
      <c r="F949" s="3">
        <v>0</v>
      </c>
      <c r="G949" s="3">
        <v>0</v>
      </c>
      <c r="H949" s="3">
        <v>0</v>
      </c>
      <c r="I949" s="3">
        <v>0</v>
      </c>
      <c r="J949" s="3">
        <v>0</v>
      </c>
      <c r="K949" s="2"/>
    </row>
    <row r="950" spans="1:11" ht="15.75">
      <c r="A950" s="24">
        <v>900</v>
      </c>
      <c r="B950" s="23" t="s">
        <v>6</v>
      </c>
      <c r="C950" s="3">
        <f t="shared" si="316"/>
        <v>0</v>
      </c>
      <c r="D950" s="3">
        <f>30-30</f>
        <v>0</v>
      </c>
      <c r="E950" s="3">
        <v>0</v>
      </c>
      <c r="F950" s="3">
        <v>0</v>
      </c>
      <c r="G950" s="3">
        <v>0</v>
      </c>
      <c r="H950" s="3">
        <v>0</v>
      </c>
      <c r="I950" s="3">
        <v>0</v>
      </c>
      <c r="J950" s="3">
        <v>0</v>
      </c>
      <c r="K950" s="2"/>
    </row>
    <row r="951" spans="1:11" ht="15.75">
      <c r="A951" s="24">
        <v>901</v>
      </c>
      <c r="B951" s="23" t="s">
        <v>215</v>
      </c>
      <c r="C951" s="3">
        <f t="shared" si="316"/>
        <v>0</v>
      </c>
      <c r="D951" s="3">
        <v>0</v>
      </c>
      <c r="E951" s="3">
        <v>0</v>
      </c>
      <c r="F951" s="3">
        <v>0</v>
      </c>
      <c r="G951" s="3">
        <v>0</v>
      </c>
      <c r="H951" s="3">
        <v>0</v>
      </c>
      <c r="I951" s="3">
        <v>0</v>
      </c>
      <c r="J951" s="3">
        <v>0</v>
      </c>
      <c r="K951" s="2"/>
    </row>
    <row r="952" spans="1:11" ht="31.5">
      <c r="A952" s="24">
        <v>902</v>
      </c>
      <c r="B952" s="6" t="s">
        <v>120</v>
      </c>
      <c r="C952" s="3">
        <f t="shared" si="316"/>
        <v>25</v>
      </c>
      <c r="D952" s="7">
        <f>SUM(D953:D955)</f>
        <v>25</v>
      </c>
      <c r="E952" s="7">
        <f aca="true" t="shared" si="321" ref="E952:J952">SUM(E953:E955)</f>
        <v>0</v>
      </c>
      <c r="F952" s="7">
        <f t="shared" si="321"/>
        <v>0</v>
      </c>
      <c r="G952" s="7">
        <f t="shared" si="321"/>
        <v>0</v>
      </c>
      <c r="H952" s="7">
        <f t="shared" si="321"/>
        <v>0</v>
      </c>
      <c r="I952" s="7">
        <f t="shared" si="321"/>
        <v>0</v>
      </c>
      <c r="J952" s="7">
        <f t="shared" si="321"/>
        <v>0</v>
      </c>
      <c r="K952" s="2"/>
    </row>
    <row r="953" spans="1:11" ht="15.75">
      <c r="A953" s="24">
        <v>903</v>
      </c>
      <c r="B953" s="23" t="s">
        <v>5</v>
      </c>
      <c r="C953" s="3">
        <f t="shared" si="316"/>
        <v>0</v>
      </c>
      <c r="D953" s="3">
        <v>0</v>
      </c>
      <c r="E953" s="3">
        <v>0</v>
      </c>
      <c r="F953" s="3">
        <v>0</v>
      </c>
      <c r="G953" s="3">
        <v>0</v>
      </c>
      <c r="H953" s="3">
        <v>0</v>
      </c>
      <c r="I953" s="3">
        <v>0</v>
      </c>
      <c r="J953" s="3">
        <v>0</v>
      </c>
      <c r="K953" s="2"/>
    </row>
    <row r="954" spans="1:11" ht="15.75">
      <c r="A954" s="24">
        <v>904</v>
      </c>
      <c r="B954" s="23" t="s">
        <v>6</v>
      </c>
      <c r="C954" s="3">
        <f t="shared" si="316"/>
        <v>25</v>
      </c>
      <c r="D954" s="3">
        <v>25</v>
      </c>
      <c r="E954" s="3">
        <v>0</v>
      </c>
      <c r="F954" s="3">
        <v>0</v>
      </c>
      <c r="G954" s="3">
        <v>0</v>
      </c>
      <c r="H954" s="3">
        <v>0</v>
      </c>
      <c r="I954" s="3">
        <v>0</v>
      </c>
      <c r="J954" s="3">
        <v>0</v>
      </c>
      <c r="K954" s="2"/>
    </row>
    <row r="955" spans="1:11" ht="15.75">
      <c r="A955" s="24">
        <v>905</v>
      </c>
      <c r="B955" s="23" t="s">
        <v>215</v>
      </c>
      <c r="C955" s="3">
        <f t="shared" si="316"/>
        <v>0</v>
      </c>
      <c r="D955" s="3">
        <v>0</v>
      </c>
      <c r="E955" s="3">
        <v>0</v>
      </c>
      <c r="F955" s="3">
        <v>0</v>
      </c>
      <c r="G955" s="3">
        <v>0</v>
      </c>
      <c r="H955" s="3">
        <v>0</v>
      </c>
      <c r="I955" s="3">
        <v>0</v>
      </c>
      <c r="J955" s="3">
        <v>0</v>
      </c>
      <c r="K955" s="2"/>
    </row>
    <row r="956" spans="1:11" ht="47.25">
      <c r="A956" s="24">
        <v>906</v>
      </c>
      <c r="B956" s="6" t="s">
        <v>100</v>
      </c>
      <c r="C956" s="3">
        <f t="shared" si="316"/>
        <v>80</v>
      </c>
      <c r="D956" s="7">
        <f>SUM(D957:D959)</f>
        <v>80</v>
      </c>
      <c r="E956" s="7">
        <f aca="true" t="shared" si="322" ref="E956:J956">SUM(E957:E959)</f>
        <v>0</v>
      </c>
      <c r="F956" s="7">
        <f t="shared" si="322"/>
        <v>0</v>
      </c>
      <c r="G956" s="7">
        <f t="shared" si="322"/>
        <v>0</v>
      </c>
      <c r="H956" s="7">
        <f t="shared" si="322"/>
        <v>0</v>
      </c>
      <c r="I956" s="7">
        <f t="shared" si="322"/>
        <v>0</v>
      </c>
      <c r="J956" s="7">
        <f t="shared" si="322"/>
        <v>0</v>
      </c>
      <c r="K956" s="2"/>
    </row>
    <row r="957" spans="1:11" ht="15.75">
      <c r="A957" s="24">
        <v>907</v>
      </c>
      <c r="B957" s="23" t="s">
        <v>5</v>
      </c>
      <c r="C957" s="3">
        <f t="shared" si="316"/>
        <v>0</v>
      </c>
      <c r="D957" s="3">
        <v>0</v>
      </c>
      <c r="E957" s="3">
        <v>0</v>
      </c>
      <c r="F957" s="3">
        <v>0</v>
      </c>
      <c r="G957" s="3">
        <v>0</v>
      </c>
      <c r="H957" s="3">
        <v>0</v>
      </c>
      <c r="I957" s="3">
        <v>0</v>
      </c>
      <c r="J957" s="3">
        <v>0</v>
      </c>
      <c r="K957" s="2"/>
    </row>
    <row r="958" spans="1:11" ht="15.75">
      <c r="A958" s="24">
        <v>908</v>
      </c>
      <c r="B958" s="23" t="s">
        <v>6</v>
      </c>
      <c r="C958" s="3">
        <f t="shared" si="316"/>
        <v>80</v>
      </c>
      <c r="D958" s="3">
        <v>80</v>
      </c>
      <c r="E958" s="3">
        <v>0</v>
      </c>
      <c r="F958" s="3">
        <v>0</v>
      </c>
      <c r="G958" s="3">
        <v>0</v>
      </c>
      <c r="H958" s="3">
        <v>0</v>
      </c>
      <c r="I958" s="3">
        <v>0</v>
      </c>
      <c r="J958" s="3">
        <v>0</v>
      </c>
      <c r="K958" s="2"/>
    </row>
    <row r="959" spans="1:11" ht="15.75">
      <c r="A959" s="24">
        <v>909</v>
      </c>
      <c r="B959" s="23" t="s">
        <v>215</v>
      </c>
      <c r="C959" s="3">
        <f t="shared" si="316"/>
        <v>0</v>
      </c>
      <c r="D959" s="3">
        <v>0</v>
      </c>
      <c r="E959" s="3">
        <v>0</v>
      </c>
      <c r="F959" s="3">
        <v>0</v>
      </c>
      <c r="G959" s="3">
        <v>0</v>
      </c>
      <c r="H959" s="3">
        <v>0</v>
      </c>
      <c r="I959" s="3">
        <v>0</v>
      </c>
      <c r="J959" s="3">
        <v>0</v>
      </c>
      <c r="K959" s="2"/>
    </row>
    <row r="960" spans="1:11" ht="63">
      <c r="A960" s="24">
        <v>910</v>
      </c>
      <c r="B960" s="6" t="s">
        <v>101</v>
      </c>
      <c r="C960" s="3">
        <f t="shared" si="316"/>
        <v>218</v>
      </c>
      <c r="D960" s="7">
        <f>SUM(D961:D963)</f>
        <v>218</v>
      </c>
      <c r="E960" s="7">
        <f aca="true" t="shared" si="323" ref="E960:J960">SUM(E961:E963)</f>
        <v>0</v>
      </c>
      <c r="F960" s="7">
        <f t="shared" si="323"/>
        <v>0</v>
      </c>
      <c r="G960" s="7">
        <f t="shared" si="323"/>
        <v>0</v>
      </c>
      <c r="H960" s="7">
        <f t="shared" si="323"/>
        <v>0</v>
      </c>
      <c r="I960" s="7">
        <f t="shared" si="323"/>
        <v>0</v>
      </c>
      <c r="J960" s="7">
        <f t="shared" si="323"/>
        <v>0</v>
      </c>
      <c r="K960" s="2"/>
    </row>
    <row r="961" spans="1:11" ht="15.75">
      <c r="A961" s="24">
        <v>911</v>
      </c>
      <c r="B961" s="23" t="s">
        <v>5</v>
      </c>
      <c r="C961" s="3">
        <f t="shared" si="316"/>
        <v>0</v>
      </c>
      <c r="D961" s="3">
        <v>0</v>
      </c>
      <c r="E961" s="3">
        <v>0</v>
      </c>
      <c r="F961" s="3">
        <v>0</v>
      </c>
      <c r="G961" s="3">
        <v>0</v>
      </c>
      <c r="H961" s="3">
        <v>0</v>
      </c>
      <c r="I961" s="3">
        <v>0</v>
      </c>
      <c r="J961" s="3">
        <v>0</v>
      </c>
      <c r="K961" s="2"/>
    </row>
    <row r="962" spans="1:11" ht="15.75">
      <c r="A962" s="24">
        <v>912</v>
      </c>
      <c r="B962" s="23" t="s">
        <v>6</v>
      </c>
      <c r="C962" s="3">
        <f t="shared" si="316"/>
        <v>218</v>
      </c>
      <c r="D962" s="3">
        <f>200+8+50+10-50</f>
        <v>218</v>
      </c>
      <c r="E962" s="3">
        <v>0</v>
      </c>
      <c r="F962" s="3">
        <v>0</v>
      </c>
      <c r="G962" s="3">
        <v>0</v>
      </c>
      <c r="H962" s="3">
        <v>0</v>
      </c>
      <c r="I962" s="3">
        <v>0</v>
      </c>
      <c r="J962" s="3">
        <v>0</v>
      </c>
      <c r="K962" s="2"/>
    </row>
    <row r="963" spans="1:11" ht="15.75">
      <c r="A963" s="24">
        <v>913</v>
      </c>
      <c r="B963" s="23" t="s">
        <v>215</v>
      </c>
      <c r="C963" s="3">
        <f t="shared" si="316"/>
        <v>0</v>
      </c>
      <c r="D963" s="3">
        <v>0</v>
      </c>
      <c r="E963" s="3">
        <v>0</v>
      </c>
      <c r="F963" s="3">
        <v>0</v>
      </c>
      <c r="G963" s="3">
        <v>0</v>
      </c>
      <c r="H963" s="3">
        <v>0</v>
      </c>
      <c r="I963" s="3">
        <v>0</v>
      </c>
      <c r="J963" s="3">
        <v>0</v>
      </c>
      <c r="K963" s="2"/>
    </row>
    <row r="964" spans="1:11" ht="47.25">
      <c r="A964" s="24">
        <v>914</v>
      </c>
      <c r="B964" s="6" t="s">
        <v>102</v>
      </c>
      <c r="C964" s="3">
        <f t="shared" si="316"/>
        <v>0</v>
      </c>
      <c r="D964" s="7">
        <f aca="true" t="shared" si="324" ref="D964:J964">SUM(D965:D967)</f>
        <v>0</v>
      </c>
      <c r="E964" s="7">
        <f t="shared" si="324"/>
        <v>0</v>
      </c>
      <c r="F964" s="7">
        <f t="shared" si="324"/>
        <v>0</v>
      </c>
      <c r="G964" s="7">
        <f t="shared" si="324"/>
        <v>0</v>
      </c>
      <c r="H964" s="7">
        <f t="shared" si="324"/>
        <v>0</v>
      </c>
      <c r="I964" s="7">
        <f t="shared" si="324"/>
        <v>0</v>
      </c>
      <c r="J964" s="7">
        <f t="shared" si="324"/>
        <v>0</v>
      </c>
      <c r="K964" s="2"/>
    </row>
    <row r="965" spans="1:11" ht="15.75">
      <c r="A965" s="24">
        <v>915</v>
      </c>
      <c r="B965" s="23" t="s">
        <v>5</v>
      </c>
      <c r="C965" s="3">
        <f t="shared" si="316"/>
        <v>0</v>
      </c>
      <c r="D965" s="3">
        <v>0</v>
      </c>
      <c r="E965" s="3">
        <v>0</v>
      </c>
      <c r="F965" s="3">
        <v>0</v>
      </c>
      <c r="G965" s="3">
        <v>0</v>
      </c>
      <c r="H965" s="3">
        <v>0</v>
      </c>
      <c r="I965" s="3">
        <v>0</v>
      </c>
      <c r="J965" s="3">
        <v>0</v>
      </c>
      <c r="K965" s="2"/>
    </row>
    <row r="966" spans="1:11" ht="15.75">
      <c r="A966" s="24">
        <v>916</v>
      </c>
      <c r="B966" s="23" t="s">
        <v>6</v>
      </c>
      <c r="C966" s="3">
        <f t="shared" si="316"/>
        <v>0</v>
      </c>
      <c r="D966" s="3">
        <f>400-400</f>
        <v>0</v>
      </c>
      <c r="E966" s="3">
        <v>0</v>
      </c>
      <c r="F966" s="3">
        <v>0</v>
      </c>
      <c r="G966" s="3">
        <v>0</v>
      </c>
      <c r="H966" s="3">
        <v>0</v>
      </c>
      <c r="I966" s="3">
        <v>0</v>
      </c>
      <c r="J966" s="3">
        <v>0</v>
      </c>
      <c r="K966" s="2"/>
    </row>
    <row r="967" spans="1:11" ht="15.75">
      <c r="A967" s="24">
        <v>917</v>
      </c>
      <c r="B967" s="23" t="s">
        <v>215</v>
      </c>
      <c r="C967" s="3">
        <f t="shared" si="316"/>
        <v>0</v>
      </c>
      <c r="D967" s="3">
        <v>0</v>
      </c>
      <c r="E967" s="3">
        <v>0</v>
      </c>
      <c r="F967" s="3">
        <v>0</v>
      </c>
      <c r="G967" s="3">
        <v>0</v>
      </c>
      <c r="H967" s="3">
        <v>0</v>
      </c>
      <c r="I967" s="3">
        <v>0</v>
      </c>
      <c r="J967" s="3">
        <v>0</v>
      </c>
      <c r="K967" s="2"/>
    </row>
    <row r="968" spans="1:11" ht="47.25">
      <c r="A968" s="24">
        <v>918</v>
      </c>
      <c r="B968" s="6" t="s">
        <v>119</v>
      </c>
      <c r="C968" s="3">
        <f aca="true" t="shared" si="325" ref="C968:C979">SUM(D968:J968)</f>
        <v>0</v>
      </c>
      <c r="D968" s="7">
        <f aca="true" t="shared" si="326" ref="D968:J968">SUM(D969:D971)</f>
        <v>0</v>
      </c>
      <c r="E968" s="7">
        <f t="shared" si="326"/>
        <v>0</v>
      </c>
      <c r="F968" s="7">
        <f t="shared" si="326"/>
        <v>0</v>
      </c>
      <c r="G968" s="7">
        <f t="shared" si="326"/>
        <v>0</v>
      </c>
      <c r="H968" s="7">
        <f t="shared" si="326"/>
        <v>0</v>
      </c>
      <c r="I968" s="7">
        <f t="shared" si="326"/>
        <v>0</v>
      </c>
      <c r="J968" s="7">
        <f t="shared" si="326"/>
        <v>0</v>
      </c>
      <c r="K968" s="2"/>
    </row>
    <row r="969" spans="1:11" ht="15.75">
      <c r="A969" s="24">
        <v>919</v>
      </c>
      <c r="B969" s="23" t="s">
        <v>5</v>
      </c>
      <c r="C969" s="3">
        <f t="shared" si="325"/>
        <v>0</v>
      </c>
      <c r="D969" s="3">
        <v>0</v>
      </c>
      <c r="E969" s="3">
        <v>0</v>
      </c>
      <c r="F969" s="3">
        <v>0</v>
      </c>
      <c r="G969" s="3">
        <v>0</v>
      </c>
      <c r="H969" s="3">
        <v>0</v>
      </c>
      <c r="I969" s="3">
        <v>0</v>
      </c>
      <c r="J969" s="3">
        <v>0</v>
      </c>
      <c r="K969" s="2"/>
    </row>
    <row r="970" spans="1:11" ht="15.75">
      <c r="A970" s="24">
        <v>920</v>
      </c>
      <c r="B970" s="23" t="s">
        <v>6</v>
      </c>
      <c r="C970" s="3">
        <f t="shared" si="325"/>
        <v>0</v>
      </c>
      <c r="D970" s="3">
        <f>400-400</f>
        <v>0</v>
      </c>
      <c r="E970" s="3">
        <v>0</v>
      </c>
      <c r="F970" s="3">
        <v>0</v>
      </c>
      <c r="G970" s="3">
        <v>0</v>
      </c>
      <c r="H970" s="3">
        <v>0</v>
      </c>
      <c r="I970" s="3">
        <v>0</v>
      </c>
      <c r="J970" s="3">
        <v>0</v>
      </c>
      <c r="K970" s="2"/>
    </row>
    <row r="971" spans="1:11" ht="15.75">
      <c r="A971" s="24">
        <v>921</v>
      </c>
      <c r="B971" s="23" t="s">
        <v>215</v>
      </c>
      <c r="C971" s="3">
        <f t="shared" si="325"/>
        <v>0</v>
      </c>
      <c r="D971" s="3">
        <v>0</v>
      </c>
      <c r="E971" s="3">
        <v>0</v>
      </c>
      <c r="F971" s="3">
        <v>0</v>
      </c>
      <c r="G971" s="3">
        <v>0</v>
      </c>
      <c r="H971" s="3">
        <v>0</v>
      </c>
      <c r="I971" s="3">
        <v>0</v>
      </c>
      <c r="J971" s="3">
        <v>0</v>
      </c>
      <c r="K971" s="2"/>
    </row>
    <row r="972" spans="1:11" ht="81.75" customHeight="1">
      <c r="A972" s="24">
        <v>922</v>
      </c>
      <c r="B972" s="6" t="s">
        <v>103</v>
      </c>
      <c r="C972" s="3">
        <f t="shared" si="325"/>
        <v>180</v>
      </c>
      <c r="D972" s="7">
        <f>SUM(D973:D975)</f>
        <v>180</v>
      </c>
      <c r="E972" s="7">
        <f aca="true" t="shared" si="327" ref="E972:J972">SUM(E973:E975)</f>
        <v>0</v>
      </c>
      <c r="F972" s="7">
        <f t="shared" si="327"/>
        <v>0</v>
      </c>
      <c r="G972" s="7">
        <f t="shared" si="327"/>
        <v>0</v>
      </c>
      <c r="H972" s="7">
        <f t="shared" si="327"/>
        <v>0</v>
      </c>
      <c r="I972" s="7">
        <f t="shared" si="327"/>
        <v>0</v>
      </c>
      <c r="J972" s="7">
        <f t="shared" si="327"/>
        <v>0</v>
      </c>
      <c r="K972" s="2"/>
    </row>
    <row r="973" spans="1:11" ht="15.75">
      <c r="A973" s="24">
        <v>923</v>
      </c>
      <c r="B973" s="23" t="s">
        <v>5</v>
      </c>
      <c r="C973" s="3">
        <f t="shared" si="325"/>
        <v>0</v>
      </c>
      <c r="D973" s="3">
        <v>0</v>
      </c>
      <c r="E973" s="3">
        <v>0</v>
      </c>
      <c r="F973" s="3">
        <v>0</v>
      </c>
      <c r="G973" s="3">
        <v>0</v>
      </c>
      <c r="H973" s="3">
        <v>0</v>
      </c>
      <c r="I973" s="3">
        <v>0</v>
      </c>
      <c r="J973" s="3">
        <v>0</v>
      </c>
      <c r="K973" s="2"/>
    </row>
    <row r="974" spans="1:11" ht="15.75">
      <c r="A974" s="24">
        <v>924</v>
      </c>
      <c r="B974" s="23" t="s">
        <v>6</v>
      </c>
      <c r="C974" s="3">
        <f t="shared" si="325"/>
        <v>180</v>
      </c>
      <c r="D974" s="3">
        <f>100+80</f>
        <v>180</v>
      </c>
      <c r="E974" s="3">
        <v>0</v>
      </c>
      <c r="F974" s="3">
        <v>0</v>
      </c>
      <c r="G974" s="3">
        <v>0</v>
      </c>
      <c r="H974" s="3">
        <v>0</v>
      </c>
      <c r="I974" s="3">
        <v>0</v>
      </c>
      <c r="J974" s="3">
        <v>0</v>
      </c>
      <c r="K974" s="2"/>
    </row>
    <row r="975" spans="1:11" ht="15.75">
      <c r="A975" s="24">
        <v>925</v>
      </c>
      <c r="B975" s="23" t="s">
        <v>215</v>
      </c>
      <c r="C975" s="3">
        <f t="shared" si="325"/>
        <v>0</v>
      </c>
      <c r="D975" s="3">
        <v>0</v>
      </c>
      <c r="E975" s="3">
        <v>0</v>
      </c>
      <c r="F975" s="3">
        <v>0</v>
      </c>
      <c r="G975" s="3">
        <v>0</v>
      </c>
      <c r="H975" s="3">
        <v>0</v>
      </c>
      <c r="I975" s="3">
        <v>0</v>
      </c>
      <c r="J975" s="3">
        <v>0</v>
      </c>
      <c r="K975" s="2"/>
    </row>
    <row r="976" spans="1:11" ht="94.5">
      <c r="A976" s="24">
        <v>926</v>
      </c>
      <c r="B976" s="5" t="s">
        <v>118</v>
      </c>
      <c r="C976" s="3">
        <f t="shared" si="325"/>
        <v>10</v>
      </c>
      <c r="D976" s="7">
        <f>SUM(D977:D979)</f>
        <v>10</v>
      </c>
      <c r="E976" s="7">
        <f aca="true" t="shared" si="328" ref="E976:J976">SUM(E977:E979)</f>
        <v>0</v>
      </c>
      <c r="F976" s="7">
        <f t="shared" si="328"/>
        <v>0</v>
      </c>
      <c r="G976" s="7">
        <f t="shared" si="328"/>
        <v>0</v>
      </c>
      <c r="H976" s="7">
        <f t="shared" si="328"/>
        <v>0</v>
      </c>
      <c r="I976" s="7">
        <f t="shared" si="328"/>
        <v>0</v>
      </c>
      <c r="J976" s="7">
        <f t="shared" si="328"/>
        <v>0</v>
      </c>
      <c r="K976" s="2"/>
    </row>
    <row r="977" spans="1:11" ht="15.75">
      <c r="A977" s="24">
        <v>927</v>
      </c>
      <c r="B977" s="23" t="s">
        <v>5</v>
      </c>
      <c r="C977" s="3">
        <f t="shared" si="325"/>
        <v>0</v>
      </c>
      <c r="D977" s="3">
        <v>0</v>
      </c>
      <c r="E977" s="3">
        <v>0</v>
      </c>
      <c r="F977" s="3">
        <v>0</v>
      </c>
      <c r="G977" s="3">
        <v>0</v>
      </c>
      <c r="H977" s="3">
        <v>0</v>
      </c>
      <c r="I977" s="3">
        <v>0</v>
      </c>
      <c r="J977" s="3">
        <v>0</v>
      </c>
      <c r="K977" s="2"/>
    </row>
    <row r="978" spans="1:11" ht="15.75">
      <c r="A978" s="24">
        <v>928</v>
      </c>
      <c r="B978" s="23" t="s">
        <v>6</v>
      </c>
      <c r="C978" s="3">
        <f t="shared" si="325"/>
        <v>10</v>
      </c>
      <c r="D978" s="3">
        <f>90-80</f>
        <v>10</v>
      </c>
      <c r="E978" s="3">
        <v>0</v>
      </c>
      <c r="F978" s="3">
        <v>0</v>
      </c>
      <c r="G978" s="3">
        <v>0</v>
      </c>
      <c r="H978" s="3">
        <v>0</v>
      </c>
      <c r="I978" s="3">
        <v>0</v>
      </c>
      <c r="J978" s="3">
        <v>0</v>
      </c>
      <c r="K978" s="2"/>
    </row>
    <row r="979" spans="1:11" ht="15.75">
      <c r="A979" s="24">
        <v>929</v>
      </c>
      <c r="B979" s="23" t="s">
        <v>215</v>
      </c>
      <c r="C979" s="3">
        <f t="shared" si="325"/>
        <v>0</v>
      </c>
      <c r="D979" s="3">
        <v>0</v>
      </c>
      <c r="E979" s="3">
        <v>0</v>
      </c>
      <c r="F979" s="3">
        <v>0</v>
      </c>
      <c r="G979" s="3">
        <v>0</v>
      </c>
      <c r="H979" s="3">
        <v>0</v>
      </c>
      <c r="I979" s="3">
        <v>0</v>
      </c>
      <c r="J979" s="3">
        <v>0</v>
      </c>
      <c r="K979" s="2"/>
    </row>
    <row r="980" spans="1:11" ht="15.75">
      <c r="A980" s="24">
        <v>930</v>
      </c>
      <c r="B980" s="33" t="s">
        <v>104</v>
      </c>
      <c r="C980" s="33"/>
      <c r="D980" s="33"/>
      <c r="E980" s="33"/>
      <c r="F980" s="33"/>
      <c r="G980" s="33"/>
      <c r="H980" s="33"/>
      <c r="I980" s="33"/>
      <c r="J980" s="33"/>
      <c r="K980" s="33"/>
    </row>
    <row r="981" spans="1:11" ht="47.25">
      <c r="A981" s="24">
        <v>931</v>
      </c>
      <c r="B981" s="22" t="s">
        <v>150</v>
      </c>
      <c r="C981" s="3">
        <f>SUM(D981:J981)</f>
        <v>1648</v>
      </c>
      <c r="D981" s="3">
        <f>SUM(D982:D984)</f>
        <v>1648</v>
      </c>
      <c r="E981" s="3">
        <f aca="true" t="shared" si="329" ref="E981:J981">SUM(E982:E984)</f>
        <v>0</v>
      </c>
      <c r="F981" s="3">
        <f t="shared" si="329"/>
        <v>0</v>
      </c>
      <c r="G981" s="3">
        <f t="shared" si="329"/>
        <v>0</v>
      </c>
      <c r="H981" s="3">
        <f t="shared" si="329"/>
        <v>0</v>
      </c>
      <c r="I981" s="3">
        <f t="shared" si="329"/>
        <v>0</v>
      </c>
      <c r="J981" s="3">
        <f t="shared" si="329"/>
        <v>0</v>
      </c>
      <c r="K981" s="4" t="s">
        <v>4</v>
      </c>
    </row>
    <row r="982" spans="1:11" ht="15.75">
      <c r="A982" s="24">
        <v>932</v>
      </c>
      <c r="B982" s="22" t="s">
        <v>5</v>
      </c>
      <c r="C982" s="3">
        <f>SUM(D982:J982)</f>
        <v>0</v>
      </c>
      <c r="D982" s="3">
        <f aca="true" t="shared" si="330" ref="D982:J982">D987+D1002</f>
        <v>0</v>
      </c>
      <c r="E982" s="3">
        <f t="shared" si="330"/>
        <v>0</v>
      </c>
      <c r="F982" s="3">
        <f t="shared" si="330"/>
        <v>0</v>
      </c>
      <c r="G982" s="3">
        <f t="shared" si="330"/>
        <v>0</v>
      </c>
      <c r="H982" s="3">
        <f t="shared" si="330"/>
        <v>0</v>
      </c>
      <c r="I982" s="3">
        <f t="shared" si="330"/>
        <v>0</v>
      </c>
      <c r="J982" s="3">
        <f t="shared" si="330"/>
        <v>0</v>
      </c>
      <c r="K982" s="4" t="s">
        <v>4</v>
      </c>
    </row>
    <row r="983" spans="1:11" ht="15.75">
      <c r="A983" s="24">
        <v>933</v>
      </c>
      <c r="B983" s="22" t="s">
        <v>6</v>
      </c>
      <c r="C983" s="3">
        <f>SUM(D983:J983)</f>
        <v>1648</v>
      </c>
      <c r="D983" s="3">
        <f aca="true" t="shared" si="331" ref="D983:J983">D988+D1003</f>
        <v>1648</v>
      </c>
      <c r="E983" s="3">
        <f t="shared" si="331"/>
        <v>0</v>
      </c>
      <c r="F983" s="3">
        <f t="shared" si="331"/>
        <v>0</v>
      </c>
      <c r="G983" s="3">
        <f t="shared" si="331"/>
        <v>0</v>
      </c>
      <c r="H983" s="3">
        <f t="shared" si="331"/>
        <v>0</v>
      </c>
      <c r="I983" s="3">
        <f t="shared" si="331"/>
        <v>0</v>
      </c>
      <c r="J983" s="3">
        <f t="shared" si="331"/>
        <v>0</v>
      </c>
      <c r="K983" s="4" t="s">
        <v>4</v>
      </c>
    </row>
    <row r="984" spans="1:11" ht="15.75">
      <c r="A984" s="24">
        <v>934</v>
      </c>
      <c r="B984" s="22" t="s">
        <v>215</v>
      </c>
      <c r="C984" s="3">
        <f>SUM(D984:J984)</f>
        <v>0</v>
      </c>
      <c r="D984" s="3">
        <f aca="true" t="shared" si="332" ref="D984:J984">D989+D1004</f>
        <v>0</v>
      </c>
      <c r="E984" s="3">
        <f t="shared" si="332"/>
        <v>0</v>
      </c>
      <c r="F984" s="3">
        <f t="shared" si="332"/>
        <v>0</v>
      </c>
      <c r="G984" s="3">
        <f t="shared" si="332"/>
        <v>0</v>
      </c>
      <c r="H984" s="3">
        <f t="shared" si="332"/>
        <v>0</v>
      </c>
      <c r="I984" s="3">
        <f t="shared" si="332"/>
        <v>0</v>
      </c>
      <c r="J984" s="3">
        <f t="shared" si="332"/>
        <v>0</v>
      </c>
      <c r="K984" s="4" t="s">
        <v>4</v>
      </c>
    </row>
    <row r="985" spans="1:11" ht="15.75">
      <c r="A985" s="24">
        <v>935</v>
      </c>
      <c r="B985" s="32" t="s">
        <v>9</v>
      </c>
      <c r="C985" s="32"/>
      <c r="D985" s="32"/>
      <c r="E985" s="32"/>
      <c r="F985" s="32"/>
      <c r="G985" s="32"/>
      <c r="H985" s="32"/>
      <c r="I985" s="32"/>
      <c r="J985" s="32"/>
      <c r="K985" s="32"/>
    </row>
    <row r="986" spans="1:11" ht="47.25">
      <c r="A986" s="24">
        <v>936</v>
      </c>
      <c r="B986" s="23" t="s">
        <v>26</v>
      </c>
      <c r="C986" s="3">
        <f>SUM(D986:J986)</f>
        <v>0</v>
      </c>
      <c r="D986" s="3">
        <f>SUM(D987:D989)</f>
        <v>0</v>
      </c>
      <c r="E986" s="3">
        <f aca="true" t="shared" si="333" ref="E986:J986">SUM(E987:E989)</f>
        <v>0</v>
      </c>
      <c r="F986" s="3">
        <f t="shared" si="333"/>
        <v>0</v>
      </c>
      <c r="G986" s="3">
        <f t="shared" si="333"/>
        <v>0</v>
      </c>
      <c r="H986" s="3">
        <f t="shared" si="333"/>
        <v>0</v>
      </c>
      <c r="I986" s="3">
        <f t="shared" si="333"/>
        <v>0</v>
      </c>
      <c r="J986" s="3">
        <f t="shared" si="333"/>
        <v>0</v>
      </c>
      <c r="K986" s="2" t="s">
        <v>4</v>
      </c>
    </row>
    <row r="987" spans="1:11" ht="15.75">
      <c r="A987" s="24">
        <v>937</v>
      </c>
      <c r="B987" s="23" t="s">
        <v>5</v>
      </c>
      <c r="C987" s="3">
        <f>SUM(D987:J987)</f>
        <v>0</v>
      </c>
      <c r="D987" s="3">
        <f>D992+D997</f>
        <v>0</v>
      </c>
      <c r="E987" s="3">
        <f aca="true" t="shared" si="334" ref="E987:J987">E992+E997</f>
        <v>0</v>
      </c>
      <c r="F987" s="3">
        <f t="shared" si="334"/>
        <v>0</v>
      </c>
      <c r="G987" s="3">
        <f t="shared" si="334"/>
        <v>0</v>
      </c>
      <c r="H987" s="3">
        <f t="shared" si="334"/>
        <v>0</v>
      </c>
      <c r="I987" s="3">
        <f t="shared" si="334"/>
        <v>0</v>
      </c>
      <c r="J987" s="3">
        <f t="shared" si="334"/>
        <v>0</v>
      </c>
      <c r="K987" s="2" t="s">
        <v>4</v>
      </c>
    </row>
    <row r="988" spans="1:11" ht="15.75">
      <c r="A988" s="24">
        <v>938</v>
      </c>
      <c r="B988" s="23" t="s">
        <v>6</v>
      </c>
      <c r="C988" s="3">
        <f>SUM(D988:J988)</f>
        <v>0</v>
      </c>
      <c r="D988" s="3">
        <f>D993+D998</f>
        <v>0</v>
      </c>
      <c r="E988" s="3">
        <f aca="true" t="shared" si="335" ref="E988:J988">E993+E998</f>
        <v>0</v>
      </c>
      <c r="F988" s="3">
        <f t="shared" si="335"/>
        <v>0</v>
      </c>
      <c r="G988" s="3">
        <f t="shared" si="335"/>
        <v>0</v>
      </c>
      <c r="H988" s="3">
        <f t="shared" si="335"/>
        <v>0</v>
      </c>
      <c r="I988" s="3">
        <f t="shared" si="335"/>
        <v>0</v>
      </c>
      <c r="J988" s="3">
        <f t="shared" si="335"/>
        <v>0</v>
      </c>
      <c r="K988" s="2" t="s">
        <v>4</v>
      </c>
    </row>
    <row r="989" spans="1:11" ht="15.75">
      <c r="A989" s="24">
        <v>939</v>
      </c>
      <c r="B989" s="23" t="s">
        <v>215</v>
      </c>
      <c r="C989" s="3">
        <f>SUM(D989:J989)</f>
        <v>0</v>
      </c>
      <c r="D989" s="3">
        <f>D994+D999</f>
        <v>0</v>
      </c>
      <c r="E989" s="3">
        <f aca="true" t="shared" si="336" ref="E989:J989">E994+E999</f>
        <v>0</v>
      </c>
      <c r="F989" s="3">
        <f t="shared" si="336"/>
        <v>0</v>
      </c>
      <c r="G989" s="3">
        <f t="shared" si="336"/>
        <v>0</v>
      </c>
      <c r="H989" s="3">
        <f t="shared" si="336"/>
        <v>0</v>
      </c>
      <c r="I989" s="3">
        <f t="shared" si="336"/>
        <v>0</v>
      </c>
      <c r="J989" s="3">
        <f t="shared" si="336"/>
        <v>0</v>
      </c>
      <c r="K989" s="2" t="s">
        <v>4</v>
      </c>
    </row>
    <row r="990" spans="1:11" ht="15.75">
      <c r="A990" s="24">
        <v>940</v>
      </c>
      <c r="B990" s="34" t="s">
        <v>10</v>
      </c>
      <c r="C990" s="34"/>
      <c r="D990" s="34"/>
      <c r="E990" s="34"/>
      <c r="F990" s="34"/>
      <c r="G990" s="34"/>
      <c r="H990" s="34"/>
      <c r="I990" s="34"/>
      <c r="J990" s="34"/>
      <c r="K990" s="34"/>
    </row>
    <row r="991" spans="1:11" ht="63">
      <c r="A991" s="24">
        <v>941</v>
      </c>
      <c r="B991" s="23" t="s">
        <v>27</v>
      </c>
      <c r="C991" s="3">
        <f>SUM(C992:C994)</f>
        <v>0</v>
      </c>
      <c r="D991" s="3">
        <f>SUM(D992:D994)</f>
        <v>0</v>
      </c>
      <c r="E991" s="3">
        <f aca="true" t="shared" si="337" ref="E991:J991">SUM(E992:E994)</f>
        <v>0</v>
      </c>
      <c r="F991" s="3">
        <f t="shared" si="337"/>
        <v>0</v>
      </c>
      <c r="G991" s="3">
        <f t="shared" si="337"/>
        <v>0</v>
      </c>
      <c r="H991" s="3">
        <f t="shared" si="337"/>
        <v>0</v>
      </c>
      <c r="I991" s="3">
        <f t="shared" si="337"/>
        <v>0</v>
      </c>
      <c r="J991" s="3">
        <f t="shared" si="337"/>
        <v>0</v>
      </c>
      <c r="K991" s="2"/>
    </row>
    <row r="992" spans="1:11" ht="15.75">
      <c r="A992" s="24">
        <v>942</v>
      </c>
      <c r="B992" s="23" t="s">
        <v>5</v>
      </c>
      <c r="C992" s="3">
        <f>SUM(D992:J992)</f>
        <v>0</v>
      </c>
      <c r="D992" s="3">
        <v>0</v>
      </c>
      <c r="E992" s="3">
        <v>0</v>
      </c>
      <c r="F992" s="3">
        <v>0</v>
      </c>
      <c r="G992" s="3">
        <v>0</v>
      </c>
      <c r="H992" s="3">
        <v>0</v>
      </c>
      <c r="I992" s="3">
        <v>0</v>
      </c>
      <c r="J992" s="3">
        <v>0</v>
      </c>
      <c r="K992" s="2"/>
    </row>
    <row r="993" spans="1:11" ht="15.75">
      <c r="A993" s="24">
        <v>943</v>
      </c>
      <c r="B993" s="23" t="s">
        <v>6</v>
      </c>
      <c r="C993" s="3">
        <f>SUM(D993:J993)</f>
        <v>0</v>
      </c>
      <c r="D993" s="3">
        <v>0</v>
      </c>
      <c r="E993" s="3">
        <v>0</v>
      </c>
      <c r="F993" s="3">
        <v>0</v>
      </c>
      <c r="G993" s="3">
        <v>0</v>
      </c>
      <c r="H993" s="3">
        <v>0</v>
      </c>
      <c r="I993" s="3">
        <v>0</v>
      </c>
      <c r="J993" s="3">
        <v>0</v>
      </c>
      <c r="K993" s="2"/>
    </row>
    <row r="994" spans="1:11" ht="15.75">
      <c r="A994" s="24">
        <v>944</v>
      </c>
      <c r="B994" s="23" t="s">
        <v>215</v>
      </c>
      <c r="C994" s="3">
        <f>SUM(D994:J994)</f>
        <v>0</v>
      </c>
      <c r="D994" s="3">
        <v>0</v>
      </c>
      <c r="E994" s="3">
        <v>0</v>
      </c>
      <c r="F994" s="3">
        <v>0</v>
      </c>
      <c r="G994" s="3">
        <v>0</v>
      </c>
      <c r="H994" s="3">
        <v>0</v>
      </c>
      <c r="I994" s="3">
        <v>0</v>
      </c>
      <c r="J994" s="3">
        <v>0</v>
      </c>
      <c r="K994" s="2"/>
    </row>
    <row r="995" spans="1:11" ht="15.75">
      <c r="A995" s="24">
        <v>945</v>
      </c>
      <c r="B995" s="34" t="s">
        <v>11</v>
      </c>
      <c r="C995" s="34"/>
      <c r="D995" s="34"/>
      <c r="E995" s="34"/>
      <c r="F995" s="34"/>
      <c r="G995" s="34"/>
      <c r="H995" s="34"/>
      <c r="I995" s="34"/>
      <c r="J995" s="34"/>
      <c r="K995" s="34"/>
    </row>
    <row r="996" spans="1:11" ht="15.75">
      <c r="A996" s="24">
        <v>946</v>
      </c>
      <c r="B996" s="23"/>
      <c r="C996" s="3">
        <f>SUM(C997:C999)</f>
        <v>0</v>
      </c>
      <c r="D996" s="3">
        <f>SUM(D997:D999)</f>
        <v>0</v>
      </c>
      <c r="E996" s="3">
        <f aca="true" t="shared" si="338" ref="E996:J996">SUM(E997:E999)</f>
        <v>0</v>
      </c>
      <c r="F996" s="3">
        <f t="shared" si="338"/>
        <v>0</v>
      </c>
      <c r="G996" s="3">
        <f t="shared" si="338"/>
        <v>0</v>
      </c>
      <c r="H996" s="3">
        <f t="shared" si="338"/>
        <v>0</v>
      </c>
      <c r="I996" s="3">
        <f t="shared" si="338"/>
        <v>0</v>
      </c>
      <c r="J996" s="3">
        <f t="shared" si="338"/>
        <v>0</v>
      </c>
      <c r="K996" s="2"/>
    </row>
    <row r="997" spans="1:11" ht="15.75">
      <c r="A997" s="24">
        <v>947</v>
      </c>
      <c r="B997" s="23" t="s">
        <v>5</v>
      </c>
      <c r="C997" s="3">
        <f>SUM(D997:J997)</f>
        <v>0</v>
      </c>
      <c r="D997" s="3">
        <v>0</v>
      </c>
      <c r="E997" s="3">
        <v>0</v>
      </c>
      <c r="F997" s="3">
        <v>0</v>
      </c>
      <c r="G997" s="3">
        <v>0</v>
      </c>
      <c r="H997" s="3">
        <v>0</v>
      </c>
      <c r="I997" s="3">
        <v>0</v>
      </c>
      <c r="J997" s="3">
        <v>0</v>
      </c>
      <c r="K997" s="2"/>
    </row>
    <row r="998" spans="1:11" ht="15.75">
      <c r="A998" s="24">
        <v>948</v>
      </c>
      <c r="B998" s="23" t="s">
        <v>6</v>
      </c>
      <c r="C998" s="3">
        <f>SUM(D998:J998)</f>
        <v>0</v>
      </c>
      <c r="D998" s="3">
        <v>0</v>
      </c>
      <c r="E998" s="3">
        <v>0</v>
      </c>
      <c r="F998" s="3">
        <v>0</v>
      </c>
      <c r="G998" s="3">
        <v>0</v>
      </c>
      <c r="H998" s="3">
        <v>0</v>
      </c>
      <c r="I998" s="3">
        <v>0</v>
      </c>
      <c r="J998" s="3">
        <v>0</v>
      </c>
      <c r="K998" s="2"/>
    </row>
    <row r="999" spans="1:11" ht="15.75">
      <c r="A999" s="24">
        <v>949</v>
      </c>
      <c r="B999" s="23" t="s">
        <v>215</v>
      </c>
      <c r="C999" s="3">
        <f>SUM(D999:J999)</f>
        <v>0</v>
      </c>
      <c r="D999" s="3">
        <v>0</v>
      </c>
      <c r="E999" s="3">
        <v>0</v>
      </c>
      <c r="F999" s="3">
        <v>0</v>
      </c>
      <c r="G999" s="3">
        <v>0</v>
      </c>
      <c r="H999" s="3">
        <v>0</v>
      </c>
      <c r="I999" s="3">
        <v>0</v>
      </c>
      <c r="J999" s="3">
        <v>0</v>
      </c>
      <c r="K999" s="2"/>
    </row>
    <row r="1000" spans="1:11" ht="15.75">
      <c r="A1000" s="24">
        <v>950</v>
      </c>
      <c r="B1000" s="32" t="s">
        <v>12</v>
      </c>
      <c r="C1000" s="32"/>
      <c r="D1000" s="32"/>
      <c r="E1000" s="32"/>
      <c r="F1000" s="32"/>
      <c r="G1000" s="32"/>
      <c r="H1000" s="32"/>
      <c r="I1000" s="32"/>
      <c r="J1000" s="32"/>
      <c r="K1000" s="32"/>
    </row>
    <row r="1001" spans="1:11" ht="36" customHeight="1">
      <c r="A1001" s="24">
        <v>951</v>
      </c>
      <c r="B1001" s="23" t="s">
        <v>28</v>
      </c>
      <c r="C1001" s="3">
        <f aca="true" t="shared" si="339" ref="C1001:C1012">SUM(D1001:J1001)</f>
        <v>1648</v>
      </c>
      <c r="D1001" s="3">
        <f>SUM(D1002:D1004)</f>
        <v>1648</v>
      </c>
      <c r="E1001" s="3">
        <f aca="true" t="shared" si="340" ref="E1001:J1001">SUM(E1002:E1004)</f>
        <v>0</v>
      </c>
      <c r="F1001" s="3">
        <f t="shared" si="340"/>
        <v>0</v>
      </c>
      <c r="G1001" s="3">
        <f t="shared" si="340"/>
        <v>0</v>
      </c>
      <c r="H1001" s="3">
        <f t="shared" si="340"/>
        <v>0</v>
      </c>
      <c r="I1001" s="3">
        <f t="shared" si="340"/>
        <v>0</v>
      </c>
      <c r="J1001" s="3">
        <f t="shared" si="340"/>
        <v>0</v>
      </c>
      <c r="K1001" s="2" t="s">
        <v>4</v>
      </c>
    </row>
    <row r="1002" spans="1:11" ht="15.75">
      <c r="A1002" s="24">
        <v>952</v>
      </c>
      <c r="B1002" s="23" t="s">
        <v>5</v>
      </c>
      <c r="C1002" s="3">
        <f t="shared" si="339"/>
        <v>0</v>
      </c>
      <c r="D1002" s="3">
        <f>D1006+D1010</f>
        <v>0</v>
      </c>
      <c r="E1002" s="3">
        <f aca="true" t="shared" si="341" ref="E1002:J1002">E1006+E1010</f>
        <v>0</v>
      </c>
      <c r="F1002" s="3">
        <f t="shared" si="341"/>
        <v>0</v>
      </c>
      <c r="G1002" s="3">
        <f t="shared" si="341"/>
        <v>0</v>
      </c>
      <c r="H1002" s="3">
        <f t="shared" si="341"/>
        <v>0</v>
      </c>
      <c r="I1002" s="3">
        <f t="shared" si="341"/>
        <v>0</v>
      </c>
      <c r="J1002" s="3">
        <f t="shared" si="341"/>
        <v>0</v>
      </c>
      <c r="K1002" s="2" t="s">
        <v>4</v>
      </c>
    </row>
    <row r="1003" spans="1:11" ht="15.75">
      <c r="A1003" s="24">
        <v>953</v>
      </c>
      <c r="B1003" s="23" t="s">
        <v>6</v>
      </c>
      <c r="C1003" s="3">
        <f t="shared" si="339"/>
        <v>1648</v>
      </c>
      <c r="D1003" s="3">
        <f>D1007+D1011</f>
        <v>1648</v>
      </c>
      <c r="E1003" s="3">
        <f aca="true" t="shared" si="342" ref="E1003:J1003">E1007+E1011</f>
        <v>0</v>
      </c>
      <c r="F1003" s="3">
        <f t="shared" si="342"/>
        <v>0</v>
      </c>
      <c r="G1003" s="3">
        <f t="shared" si="342"/>
        <v>0</v>
      </c>
      <c r="H1003" s="3">
        <f t="shared" si="342"/>
        <v>0</v>
      </c>
      <c r="I1003" s="3">
        <f t="shared" si="342"/>
        <v>0</v>
      </c>
      <c r="J1003" s="3">
        <f t="shared" si="342"/>
        <v>0</v>
      </c>
      <c r="K1003" s="2" t="s">
        <v>4</v>
      </c>
    </row>
    <row r="1004" spans="1:11" ht="15.75">
      <c r="A1004" s="24">
        <v>954</v>
      </c>
      <c r="B1004" s="23" t="s">
        <v>215</v>
      </c>
      <c r="C1004" s="3">
        <f t="shared" si="339"/>
        <v>0</v>
      </c>
      <c r="D1004" s="3">
        <f>D1008+D1012</f>
        <v>0</v>
      </c>
      <c r="E1004" s="3">
        <f aca="true" t="shared" si="343" ref="E1004:J1004">E1008+E1012</f>
        <v>0</v>
      </c>
      <c r="F1004" s="3">
        <f t="shared" si="343"/>
        <v>0</v>
      </c>
      <c r="G1004" s="3">
        <f t="shared" si="343"/>
        <v>0</v>
      </c>
      <c r="H1004" s="3">
        <f t="shared" si="343"/>
        <v>0</v>
      </c>
      <c r="I1004" s="3">
        <f t="shared" si="343"/>
        <v>0</v>
      </c>
      <c r="J1004" s="3">
        <f t="shared" si="343"/>
        <v>0</v>
      </c>
      <c r="K1004" s="2" t="s">
        <v>4</v>
      </c>
    </row>
    <row r="1005" spans="1:11" ht="64.5" customHeight="1">
      <c r="A1005" s="24">
        <v>955</v>
      </c>
      <c r="B1005" s="5" t="s">
        <v>144</v>
      </c>
      <c r="C1005" s="3">
        <f t="shared" si="339"/>
        <v>1340</v>
      </c>
      <c r="D1005" s="7">
        <f>SUM(D1006:D1008)</f>
        <v>1340</v>
      </c>
      <c r="E1005" s="7">
        <f aca="true" t="shared" si="344" ref="E1005:J1005">SUM(E1006:E1008)</f>
        <v>0</v>
      </c>
      <c r="F1005" s="7">
        <f t="shared" si="344"/>
        <v>0</v>
      </c>
      <c r="G1005" s="7">
        <f t="shared" si="344"/>
        <v>0</v>
      </c>
      <c r="H1005" s="7">
        <f t="shared" si="344"/>
        <v>0</v>
      </c>
      <c r="I1005" s="7">
        <f t="shared" si="344"/>
        <v>0</v>
      </c>
      <c r="J1005" s="7">
        <f t="shared" si="344"/>
        <v>0</v>
      </c>
      <c r="K1005" s="1">
        <v>154</v>
      </c>
    </row>
    <row r="1006" spans="1:11" ht="15.75">
      <c r="A1006" s="24">
        <v>956</v>
      </c>
      <c r="B1006" s="23" t="s">
        <v>5</v>
      </c>
      <c r="C1006" s="3">
        <f t="shared" si="339"/>
        <v>0</v>
      </c>
      <c r="D1006" s="3">
        <v>0</v>
      </c>
      <c r="E1006" s="3">
        <v>0</v>
      </c>
      <c r="F1006" s="3">
        <v>0</v>
      </c>
      <c r="G1006" s="3">
        <v>0</v>
      </c>
      <c r="H1006" s="3">
        <v>0</v>
      </c>
      <c r="I1006" s="3">
        <v>0</v>
      </c>
      <c r="J1006" s="3">
        <v>0</v>
      </c>
      <c r="K1006" s="2"/>
    </row>
    <row r="1007" spans="1:11" ht="15.75">
      <c r="A1007" s="24">
        <v>957</v>
      </c>
      <c r="B1007" s="23" t="s">
        <v>6</v>
      </c>
      <c r="C1007" s="3">
        <f t="shared" si="339"/>
        <v>1340</v>
      </c>
      <c r="D1007" s="3">
        <f>1740-400</f>
        <v>1340</v>
      </c>
      <c r="E1007" s="3">
        <v>0</v>
      </c>
      <c r="F1007" s="3">
        <v>0</v>
      </c>
      <c r="G1007" s="3">
        <v>0</v>
      </c>
      <c r="H1007" s="3">
        <v>0</v>
      </c>
      <c r="I1007" s="3">
        <v>0</v>
      </c>
      <c r="J1007" s="3">
        <v>0</v>
      </c>
      <c r="K1007" s="2"/>
    </row>
    <row r="1008" spans="1:11" ht="15.75">
      <c r="A1008" s="24">
        <v>958</v>
      </c>
      <c r="B1008" s="23" t="s">
        <v>215</v>
      </c>
      <c r="C1008" s="3">
        <f t="shared" si="339"/>
        <v>0</v>
      </c>
      <c r="D1008" s="3">
        <v>0</v>
      </c>
      <c r="E1008" s="3">
        <v>0</v>
      </c>
      <c r="F1008" s="3">
        <v>0</v>
      </c>
      <c r="G1008" s="3">
        <v>0</v>
      </c>
      <c r="H1008" s="3">
        <v>0</v>
      </c>
      <c r="I1008" s="3">
        <v>0</v>
      </c>
      <c r="J1008" s="3">
        <v>0</v>
      </c>
      <c r="K1008" s="2"/>
    </row>
    <row r="1009" spans="1:11" ht="33" customHeight="1">
      <c r="A1009" s="24">
        <v>959</v>
      </c>
      <c r="B1009" s="23" t="s">
        <v>145</v>
      </c>
      <c r="C1009" s="3">
        <f t="shared" si="339"/>
        <v>308</v>
      </c>
      <c r="D1009" s="7">
        <f>SUM(D1010:D1012)</f>
        <v>308</v>
      </c>
      <c r="E1009" s="7">
        <f aca="true" t="shared" si="345" ref="E1009:J1009">SUM(E1010:E1012)</f>
        <v>0</v>
      </c>
      <c r="F1009" s="7">
        <f t="shared" si="345"/>
        <v>0</v>
      </c>
      <c r="G1009" s="7">
        <f t="shared" si="345"/>
        <v>0</v>
      </c>
      <c r="H1009" s="7">
        <f t="shared" si="345"/>
        <v>0</v>
      </c>
      <c r="I1009" s="7">
        <f t="shared" si="345"/>
        <v>0</v>
      </c>
      <c r="J1009" s="7">
        <f t="shared" si="345"/>
        <v>0</v>
      </c>
      <c r="K1009" s="1">
        <v>154</v>
      </c>
    </row>
    <row r="1010" spans="1:11" ht="15.75">
      <c r="A1010" s="24">
        <v>960</v>
      </c>
      <c r="B1010" s="23" t="s">
        <v>5</v>
      </c>
      <c r="C1010" s="3">
        <f t="shared" si="339"/>
        <v>0</v>
      </c>
      <c r="D1010" s="3">
        <v>0</v>
      </c>
      <c r="E1010" s="3">
        <v>0</v>
      </c>
      <c r="F1010" s="3">
        <v>0</v>
      </c>
      <c r="G1010" s="3">
        <v>0</v>
      </c>
      <c r="H1010" s="3">
        <v>0</v>
      </c>
      <c r="I1010" s="3">
        <v>0</v>
      </c>
      <c r="J1010" s="3">
        <v>0</v>
      </c>
      <c r="K1010" s="2"/>
    </row>
    <row r="1011" spans="1:11" ht="15.75">
      <c r="A1011" s="24">
        <v>961</v>
      </c>
      <c r="B1011" s="23" t="s">
        <v>6</v>
      </c>
      <c r="C1011" s="3">
        <f t="shared" si="339"/>
        <v>308</v>
      </c>
      <c r="D1011" s="3">
        <v>308</v>
      </c>
      <c r="E1011" s="3">
        <v>0</v>
      </c>
      <c r="F1011" s="3">
        <v>0</v>
      </c>
      <c r="G1011" s="3">
        <v>0</v>
      </c>
      <c r="H1011" s="3">
        <v>0</v>
      </c>
      <c r="I1011" s="3">
        <v>0</v>
      </c>
      <c r="J1011" s="3">
        <v>0</v>
      </c>
      <c r="K1011" s="2"/>
    </row>
    <row r="1012" spans="1:11" ht="15.75">
      <c r="A1012" s="24">
        <v>962</v>
      </c>
      <c r="B1012" s="23" t="s">
        <v>215</v>
      </c>
      <c r="C1012" s="3">
        <f t="shared" si="339"/>
        <v>0</v>
      </c>
      <c r="D1012" s="3">
        <v>0</v>
      </c>
      <c r="E1012" s="3">
        <v>0</v>
      </c>
      <c r="F1012" s="3">
        <v>0</v>
      </c>
      <c r="G1012" s="3">
        <v>0</v>
      </c>
      <c r="H1012" s="3">
        <v>0</v>
      </c>
      <c r="I1012" s="3">
        <v>0</v>
      </c>
      <c r="J1012" s="3">
        <v>0</v>
      </c>
      <c r="K1012" s="2"/>
    </row>
    <row r="1013" spans="1:11" ht="15.75">
      <c r="A1013" s="24">
        <v>963</v>
      </c>
      <c r="B1013" s="33" t="s">
        <v>163</v>
      </c>
      <c r="C1013" s="33"/>
      <c r="D1013" s="33"/>
      <c r="E1013" s="33"/>
      <c r="F1013" s="33"/>
      <c r="G1013" s="33"/>
      <c r="H1013" s="33"/>
      <c r="I1013" s="33"/>
      <c r="J1013" s="33"/>
      <c r="K1013" s="33"/>
    </row>
    <row r="1014" spans="1:11" ht="47.25">
      <c r="A1014" s="24">
        <v>964</v>
      </c>
      <c r="B1014" s="22" t="s">
        <v>162</v>
      </c>
      <c r="C1014" s="3">
        <f>SUM(D1014:J1014)</f>
        <v>156.4</v>
      </c>
      <c r="D1014" s="3">
        <f>SUM(D1015:D1017)</f>
        <v>0</v>
      </c>
      <c r="E1014" s="3">
        <f aca="true" t="shared" si="346" ref="E1014:J1014">SUM(E1015:E1017)</f>
        <v>76.4</v>
      </c>
      <c r="F1014" s="3">
        <f t="shared" si="346"/>
        <v>0</v>
      </c>
      <c r="G1014" s="3">
        <f>SUM(G1015:G1017)</f>
        <v>20</v>
      </c>
      <c r="H1014" s="3">
        <f t="shared" si="346"/>
        <v>20</v>
      </c>
      <c r="I1014" s="3">
        <f t="shared" si="346"/>
        <v>20</v>
      </c>
      <c r="J1014" s="3">
        <f t="shared" si="346"/>
        <v>20</v>
      </c>
      <c r="K1014" s="4" t="s">
        <v>4</v>
      </c>
    </row>
    <row r="1015" spans="1:11" ht="15.75">
      <c r="A1015" s="24">
        <v>965</v>
      </c>
      <c r="B1015" s="22" t="s">
        <v>5</v>
      </c>
      <c r="C1015" s="3">
        <f>SUM(D1015:J1015)</f>
        <v>0</v>
      </c>
      <c r="D1015" s="3">
        <f aca="true" t="shared" si="347" ref="D1015:J1015">D1020+D1035</f>
        <v>0</v>
      </c>
      <c r="E1015" s="3">
        <f t="shared" si="347"/>
        <v>0</v>
      </c>
      <c r="F1015" s="3">
        <f t="shared" si="347"/>
        <v>0</v>
      </c>
      <c r="G1015" s="3">
        <f t="shared" si="347"/>
        <v>0</v>
      </c>
      <c r="H1015" s="3">
        <f t="shared" si="347"/>
        <v>0</v>
      </c>
      <c r="I1015" s="3">
        <f t="shared" si="347"/>
        <v>0</v>
      </c>
      <c r="J1015" s="3">
        <f t="shared" si="347"/>
        <v>0</v>
      </c>
      <c r="K1015" s="4" t="s">
        <v>4</v>
      </c>
    </row>
    <row r="1016" spans="1:11" ht="15.75">
      <c r="A1016" s="24">
        <v>966</v>
      </c>
      <c r="B1016" s="22" t="s">
        <v>6</v>
      </c>
      <c r="C1016" s="3">
        <f>SUM(D1016:J1016)</f>
        <v>156.4</v>
      </c>
      <c r="D1016" s="3">
        <f aca="true" t="shared" si="348" ref="D1016:J1016">D1021+D1036</f>
        <v>0</v>
      </c>
      <c r="E1016" s="3">
        <f t="shared" si="348"/>
        <v>76.4</v>
      </c>
      <c r="F1016" s="3">
        <f t="shared" si="348"/>
        <v>0</v>
      </c>
      <c r="G1016" s="3">
        <f t="shared" si="348"/>
        <v>20</v>
      </c>
      <c r="H1016" s="3">
        <f t="shared" si="348"/>
        <v>20</v>
      </c>
      <c r="I1016" s="3">
        <f t="shared" si="348"/>
        <v>20</v>
      </c>
      <c r="J1016" s="3">
        <f t="shared" si="348"/>
        <v>20</v>
      </c>
      <c r="K1016" s="4" t="s">
        <v>4</v>
      </c>
    </row>
    <row r="1017" spans="1:11" ht="15.75">
      <c r="A1017" s="24">
        <v>967</v>
      </c>
      <c r="B1017" s="22" t="s">
        <v>215</v>
      </c>
      <c r="C1017" s="3">
        <f>SUM(D1017:J1017)</f>
        <v>0</v>
      </c>
      <c r="D1017" s="3">
        <f aca="true" t="shared" si="349" ref="D1017:J1017">D1022+D1037</f>
        <v>0</v>
      </c>
      <c r="E1017" s="3">
        <f t="shared" si="349"/>
        <v>0</v>
      </c>
      <c r="F1017" s="3">
        <f t="shared" si="349"/>
        <v>0</v>
      </c>
      <c r="G1017" s="3">
        <f t="shared" si="349"/>
        <v>0</v>
      </c>
      <c r="H1017" s="3">
        <f t="shared" si="349"/>
        <v>0</v>
      </c>
      <c r="I1017" s="3">
        <f t="shared" si="349"/>
        <v>0</v>
      </c>
      <c r="J1017" s="3">
        <f t="shared" si="349"/>
        <v>0</v>
      </c>
      <c r="K1017" s="4" t="s">
        <v>4</v>
      </c>
    </row>
    <row r="1018" spans="1:11" ht="15.75">
      <c r="A1018" s="24">
        <v>968</v>
      </c>
      <c r="B1018" s="32" t="s">
        <v>9</v>
      </c>
      <c r="C1018" s="32"/>
      <c r="D1018" s="32"/>
      <c r="E1018" s="32"/>
      <c r="F1018" s="32"/>
      <c r="G1018" s="32"/>
      <c r="H1018" s="32"/>
      <c r="I1018" s="32"/>
      <c r="J1018" s="32"/>
      <c r="K1018" s="32"/>
    </row>
    <row r="1019" spans="1:11" ht="47.25">
      <c r="A1019" s="24">
        <v>969</v>
      </c>
      <c r="B1019" s="23" t="s">
        <v>26</v>
      </c>
      <c r="C1019" s="3">
        <f>SUM(D1019:J1019)</f>
        <v>0</v>
      </c>
      <c r="D1019" s="3">
        <f>SUM(D1020:D1022)</f>
        <v>0</v>
      </c>
      <c r="E1019" s="3">
        <f aca="true" t="shared" si="350" ref="E1019:J1019">SUM(E1020:E1022)</f>
        <v>0</v>
      </c>
      <c r="F1019" s="3">
        <f t="shared" si="350"/>
        <v>0</v>
      </c>
      <c r="G1019" s="3">
        <f t="shared" si="350"/>
        <v>0</v>
      </c>
      <c r="H1019" s="3">
        <f t="shared" si="350"/>
        <v>0</v>
      </c>
      <c r="I1019" s="3">
        <f t="shared" si="350"/>
        <v>0</v>
      </c>
      <c r="J1019" s="3">
        <f t="shared" si="350"/>
        <v>0</v>
      </c>
      <c r="K1019" s="2" t="s">
        <v>4</v>
      </c>
    </row>
    <row r="1020" spans="1:11" ht="15.75">
      <c r="A1020" s="24">
        <v>970</v>
      </c>
      <c r="B1020" s="23" t="s">
        <v>5</v>
      </c>
      <c r="C1020" s="3">
        <f>SUM(D1020:J1020)</f>
        <v>0</v>
      </c>
      <c r="D1020" s="3">
        <f>D1025+D1030</f>
        <v>0</v>
      </c>
      <c r="E1020" s="3">
        <f aca="true" t="shared" si="351" ref="E1020:J1020">E1025+E1030</f>
        <v>0</v>
      </c>
      <c r="F1020" s="3">
        <f t="shared" si="351"/>
        <v>0</v>
      </c>
      <c r="G1020" s="3">
        <f t="shared" si="351"/>
        <v>0</v>
      </c>
      <c r="H1020" s="3">
        <f t="shared" si="351"/>
        <v>0</v>
      </c>
      <c r="I1020" s="3">
        <f t="shared" si="351"/>
        <v>0</v>
      </c>
      <c r="J1020" s="3">
        <f t="shared" si="351"/>
        <v>0</v>
      </c>
      <c r="K1020" s="2" t="s">
        <v>4</v>
      </c>
    </row>
    <row r="1021" spans="1:11" ht="15.75">
      <c r="A1021" s="24">
        <v>971</v>
      </c>
      <c r="B1021" s="23" t="s">
        <v>6</v>
      </c>
      <c r="C1021" s="3">
        <f>SUM(D1021:J1021)</f>
        <v>0</v>
      </c>
      <c r="D1021" s="3">
        <f>D1026+D1031</f>
        <v>0</v>
      </c>
      <c r="E1021" s="3">
        <f aca="true" t="shared" si="352" ref="E1021:J1021">E1026+E1031</f>
        <v>0</v>
      </c>
      <c r="F1021" s="3">
        <f t="shared" si="352"/>
        <v>0</v>
      </c>
      <c r="G1021" s="3">
        <f t="shared" si="352"/>
        <v>0</v>
      </c>
      <c r="H1021" s="3">
        <f t="shared" si="352"/>
        <v>0</v>
      </c>
      <c r="I1021" s="3">
        <f t="shared" si="352"/>
        <v>0</v>
      </c>
      <c r="J1021" s="3">
        <f t="shared" si="352"/>
        <v>0</v>
      </c>
      <c r="K1021" s="2" t="s">
        <v>4</v>
      </c>
    </row>
    <row r="1022" spans="1:11" ht="15.75">
      <c r="A1022" s="24">
        <v>972</v>
      </c>
      <c r="B1022" s="23" t="s">
        <v>215</v>
      </c>
      <c r="C1022" s="3">
        <f>SUM(D1022:J1022)</f>
        <v>0</v>
      </c>
      <c r="D1022" s="3">
        <f>D1027+D1032</f>
        <v>0</v>
      </c>
      <c r="E1022" s="3">
        <f aca="true" t="shared" si="353" ref="E1022:J1022">E1027+E1032</f>
        <v>0</v>
      </c>
      <c r="F1022" s="3">
        <f t="shared" si="353"/>
        <v>0</v>
      </c>
      <c r="G1022" s="3">
        <f t="shared" si="353"/>
        <v>0</v>
      </c>
      <c r="H1022" s="3">
        <f t="shared" si="353"/>
        <v>0</v>
      </c>
      <c r="I1022" s="3">
        <f t="shared" si="353"/>
        <v>0</v>
      </c>
      <c r="J1022" s="3">
        <f t="shared" si="353"/>
        <v>0</v>
      </c>
      <c r="K1022" s="2" t="s">
        <v>4</v>
      </c>
    </row>
    <row r="1023" spans="1:11" ht="15.75">
      <c r="A1023" s="24">
        <v>973</v>
      </c>
      <c r="B1023" s="34" t="s">
        <v>10</v>
      </c>
      <c r="C1023" s="34"/>
      <c r="D1023" s="34"/>
      <c r="E1023" s="34"/>
      <c r="F1023" s="34"/>
      <c r="G1023" s="34"/>
      <c r="H1023" s="34"/>
      <c r="I1023" s="34"/>
      <c r="J1023" s="34"/>
      <c r="K1023" s="34"/>
    </row>
    <row r="1024" spans="1:11" ht="63">
      <c r="A1024" s="24">
        <v>974</v>
      </c>
      <c r="B1024" s="23" t="s">
        <v>27</v>
      </c>
      <c r="C1024" s="3">
        <f>SUM(C1025:C1027)</f>
        <v>0</v>
      </c>
      <c r="D1024" s="3">
        <f>SUM(D1025:D1027)</f>
        <v>0</v>
      </c>
      <c r="E1024" s="3">
        <f aca="true" t="shared" si="354" ref="E1024:J1024">SUM(E1025:E1027)</f>
        <v>0</v>
      </c>
      <c r="F1024" s="3">
        <f t="shared" si="354"/>
        <v>0</v>
      </c>
      <c r="G1024" s="3">
        <f t="shared" si="354"/>
        <v>0</v>
      </c>
      <c r="H1024" s="3">
        <f t="shared" si="354"/>
        <v>0</v>
      </c>
      <c r="I1024" s="3">
        <f t="shared" si="354"/>
        <v>0</v>
      </c>
      <c r="J1024" s="3">
        <f t="shared" si="354"/>
        <v>0</v>
      </c>
      <c r="K1024" s="2"/>
    </row>
    <row r="1025" spans="1:11" ht="15.75">
      <c r="A1025" s="24">
        <v>975</v>
      </c>
      <c r="B1025" s="23" t="s">
        <v>5</v>
      </c>
      <c r="C1025" s="3">
        <f>SUM(D1025:J1025)</f>
        <v>0</v>
      </c>
      <c r="D1025" s="3">
        <v>0</v>
      </c>
      <c r="E1025" s="3">
        <v>0</v>
      </c>
      <c r="F1025" s="3">
        <v>0</v>
      </c>
      <c r="G1025" s="3">
        <v>0</v>
      </c>
      <c r="H1025" s="3">
        <v>0</v>
      </c>
      <c r="I1025" s="3">
        <v>0</v>
      </c>
      <c r="J1025" s="3">
        <v>0</v>
      </c>
      <c r="K1025" s="2"/>
    </row>
    <row r="1026" spans="1:11" ht="15.75">
      <c r="A1026" s="24">
        <v>976</v>
      </c>
      <c r="B1026" s="23" t="s">
        <v>6</v>
      </c>
      <c r="C1026" s="3">
        <f>SUM(D1026:J1026)</f>
        <v>0</v>
      </c>
      <c r="D1026" s="3">
        <v>0</v>
      </c>
      <c r="E1026" s="3">
        <v>0</v>
      </c>
      <c r="F1026" s="3">
        <v>0</v>
      </c>
      <c r="G1026" s="3">
        <v>0</v>
      </c>
      <c r="H1026" s="3">
        <v>0</v>
      </c>
      <c r="I1026" s="3">
        <v>0</v>
      </c>
      <c r="J1026" s="3">
        <v>0</v>
      </c>
      <c r="K1026" s="2"/>
    </row>
    <row r="1027" spans="1:11" ht="15.75">
      <c r="A1027" s="24">
        <v>977</v>
      </c>
      <c r="B1027" s="23" t="s">
        <v>215</v>
      </c>
      <c r="C1027" s="3">
        <f>SUM(D1027:J1027)</f>
        <v>0</v>
      </c>
      <c r="D1027" s="3">
        <v>0</v>
      </c>
      <c r="E1027" s="3">
        <v>0</v>
      </c>
      <c r="F1027" s="3">
        <v>0</v>
      </c>
      <c r="G1027" s="3">
        <v>0</v>
      </c>
      <c r="H1027" s="3">
        <v>0</v>
      </c>
      <c r="I1027" s="3">
        <v>0</v>
      </c>
      <c r="J1027" s="3">
        <v>0</v>
      </c>
      <c r="K1027" s="2"/>
    </row>
    <row r="1028" spans="1:11" ht="15.75">
      <c r="A1028" s="24">
        <v>978</v>
      </c>
      <c r="B1028" s="34" t="s">
        <v>11</v>
      </c>
      <c r="C1028" s="34"/>
      <c r="D1028" s="34"/>
      <c r="E1028" s="34"/>
      <c r="F1028" s="34"/>
      <c r="G1028" s="34"/>
      <c r="H1028" s="34"/>
      <c r="I1028" s="34"/>
      <c r="J1028" s="34"/>
      <c r="K1028" s="34"/>
    </row>
    <row r="1029" spans="1:11" ht="15.75">
      <c r="A1029" s="24">
        <v>979</v>
      </c>
      <c r="B1029" s="23"/>
      <c r="C1029" s="3">
        <f>SUM(C1030:C1032)</f>
        <v>0</v>
      </c>
      <c r="D1029" s="3">
        <f>SUM(D1030:D1032)</f>
        <v>0</v>
      </c>
      <c r="E1029" s="3">
        <f aca="true" t="shared" si="355" ref="E1029:J1029">SUM(E1030:E1032)</f>
        <v>0</v>
      </c>
      <c r="F1029" s="3">
        <f t="shared" si="355"/>
        <v>0</v>
      </c>
      <c r="G1029" s="3">
        <f t="shared" si="355"/>
        <v>0</v>
      </c>
      <c r="H1029" s="3">
        <f t="shared" si="355"/>
        <v>0</v>
      </c>
      <c r="I1029" s="3">
        <f t="shared" si="355"/>
        <v>0</v>
      </c>
      <c r="J1029" s="3">
        <f t="shared" si="355"/>
        <v>0</v>
      </c>
      <c r="K1029" s="2"/>
    </row>
    <row r="1030" spans="1:11" ht="15.75">
      <c r="A1030" s="24">
        <v>980</v>
      </c>
      <c r="B1030" s="23" t="s">
        <v>5</v>
      </c>
      <c r="C1030" s="3">
        <f>SUM(D1030:J1030)</f>
        <v>0</v>
      </c>
      <c r="D1030" s="3">
        <v>0</v>
      </c>
      <c r="E1030" s="3">
        <v>0</v>
      </c>
      <c r="F1030" s="3">
        <v>0</v>
      </c>
      <c r="G1030" s="3">
        <v>0</v>
      </c>
      <c r="H1030" s="3">
        <v>0</v>
      </c>
      <c r="I1030" s="3">
        <v>0</v>
      </c>
      <c r="J1030" s="3">
        <v>0</v>
      </c>
      <c r="K1030" s="2"/>
    </row>
    <row r="1031" spans="1:11" ht="15.75">
      <c r="A1031" s="24">
        <v>981</v>
      </c>
      <c r="B1031" s="23" t="s">
        <v>6</v>
      </c>
      <c r="C1031" s="3">
        <f>SUM(D1031:J1031)</f>
        <v>0</v>
      </c>
      <c r="D1031" s="3">
        <v>0</v>
      </c>
      <c r="E1031" s="3">
        <v>0</v>
      </c>
      <c r="F1031" s="3">
        <v>0</v>
      </c>
      <c r="G1031" s="3">
        <v>0</v>
      </c>
      <c r="H1031" s="3">
        <v>0</v>
      </c>
      <c r="I1031" s="3">
        <v>0</v>
      </c>
      <c r="J1031" s="3">
        <v>0</v>
      </c>
      <c r="K1031" s="2"/>
    </row>
    <row r="1032" spans="1:11" ht="15.75">
      <c r="A1032" s="24">
        <v>982</v>
      </c>
      <c r="B1032" s="23" t="s">
        <v>215</v>
      </c>
      <c r="C1032" s="3">
        <f>SUM(D1032:J1032)</f>
        <v>0</v>
      </c>
      <c r="D1032" s="3">
        <v>0</v>
      </c>
      <c r="E1032" s="3">
        <v>0</v>
      </c>
      <c r="F1032" s="3">
        <v>0</v>
      </c>
      <c r="G1032" s="3">
        <v>0</v>
      </c>
      <c r="H1032" s="3">
        <v>0</v>
      </c>
      <c r="I1032" s="3">
        <v>0</v>
      </c>
      <c r="J1032" s="3">
        <v>0</v>
      </c>
      <c r="K1032" s="2"/>
    </row>
    <row r="1033" spans="1:11" ht="15.75">
      <c r="A1033" s="24">
        <v>983</v>
      </c>
      <c r="B1033" s="32" t="s">
        <v>12</v>
      </c>
      <c r="C1033" s="32"/>
      <c r="D1033" s="32"/>
      <c r="E1033" s="32"/>
      <c r="F1033" s="32"/>
      <c r="G1033" s="32"/>
      <c r="H1033" s="32"/>
      <c r="I1033" s="32"/>
      <c r="J1033" s="32"/>
      <c r="K1033" s="32"/>
    </row>
    <row r="1034" spans="1:11" ht="47.25">
      <c r="A1034" s="24">
        <v>984</v>
      </c>
      <c r="B1034" s="23" t="s">
        <v>28</v>
      </c>
      <c r="C1034" s="3">
        <f aca="true" t="shared" si="356" ref="C1034:C1057">SUM(D1034:J1034)</f>
        <v>156.4</v>
      </c>
      <c r="D1034" s="3">
        <f>SUM(D1035:D1037)</f>
        <v>0</v>
      </c>
      <c r="E1034" s="3">
        <f aca="true" t="shared" si="357" ref="E1034:J1034">SUM(E1035:E1037)</f>
        <v>76.4</v>
      </c>
      <c r="F1034" s="3">
        <f t="shared" si="357"/>
        <v>0</v>
      </c>
      <c r="G1034" s="3">
        <f t="shared" si="357"/>
        <v>20</v>
      </c>
      <c r="H1034" s="3">
        <f t="shared" si="357"/>
        <v>20</v>
      </c>
      <c r="I1034" s="3">
        <f t="shared" si="357"/>
        <v>20</v>
      </c>
      <c r="J1034" s="3">
        <f t="shared" si="357"/>
        <v>20</v>
      </c>
      <c r="K1034" s="2" t="s">
        <v>4</v>
      </c>
    </row>
    <row r="1035" spans="1:11" ht="15.75">
      <c r="A1035" s="24">
        <v>985</v>
      </c>
      <c r="B1035" s="23" t="s">
        <v>5</v>
      </c>
      <c r="C1035" s="3">
        <f t="shared" si="356"/>
        <v>0</v>
      </c>
      <c r="D1035" s="3">
        <f>D1039+D1043</f>
        <v>0</v>
      </c>
      <c r="E1035" s="3">
        <f aca="true" t="shared" si="358" ref="E1035:J1035">E1039+E1043</f>
        <v>0</v>
      </c>
      <c r="F1035" s="3">
        <f t="shared" si="358"/>
        <v>0</v>
      </c>
      <c r="G1035" s="3">
        <f t="shared" si="358"/>
        <v>0</v>
      </c>
      <c r="H1035" s="3">
        <f t="shared" si="358"/>
        <v>0</v>
      </c>
      <c r="I1035" s="3">
        <f t="shared" si="358"/>
        <v>0</v>
      </c>
      <c r="J1035" s="3">
        <f t="shared" si="358"/>
        <v>0</v>
      </c>
      <c r="K1035" s="2" t="s">
        <v>4</v>
      </c>
    </row>
    <row r="1036" spans="1:11" ht="15.75">
      <c r="A1036" s="24">
        <v>986</v>
      </c>
      <c r="B1036" s="23" t="s">
        <v>6</v>
      </c>
      <c r="C1036" s="3">
        <f t="shared" si="356"/>
        <v>156.4</v>
      </c>
      <c r="D1036" s="3">
        <f>D1040+D1044</f>
        <v>0</v>
      </c>
      <c r="E1036" s="3">
        <f>E1040+E1044+E1048+E1052+E1056</f>
        <v>76.4</v>
      </c>
      <c r="F1036" s="3">
        <f>F1040+F1044+F1048+F1052+F1056</f>
        <v>0</v>
      </c>
      <c r="G1036" s="3">
        <f>G1040+G1044+G1048+G1052</f>
        <v>20</v>
      </c>
      <c r="H1036" s="3">
        <f>H1040+H1044+H1048+H1052</f>
        <v>20</v>
      </c>
      <c r="I1036" s="3">
        <f>I1040+I1044+I1048+I1052</f>
        <v>20</v>
      </c>
      <c r="J1036" s="3">
        <f>J1040+J1044+J1048+J1052</f>
        <v>20</v>
      </c>
      <c r="K1036" s="2" t="s">
        <v>4</v>
      </c>
    </row>
    <row r="1037" spans="1:11" ht="15.75">
      <c r="A1037" s="24">
        <v>987</v>
      </c>
      <c r="B1037" s="23" t="s">
        <v>215</v>
      </c>
      <c r="C1037" s="3">
        <f t="shared" si="356"/>
        <v>0</v>
      </c>
      <c r="D1037" s="3">
        <f>D1041+D1045</f>
        <v>0</v>
      </c>
      <c r="E1037" s="3">
        <f aca="true" t="shared" si="359" ref="E1037:J1037">E1041+E1045</f>
        <v>0</v>
      </c>
      <c r="F1037" s="3">
        <f t="shared" si="359"/>
        <v>0</v>
      </c>
      <c r="G1037" s="3">
        <f t="shared" si="359"/>
        <v>0</v>
      </c>
      <c r="H1037" s="3">
        <f t="shared" si="359"/>
        <v>0</v>
      </c>
      <c r="I1037" s="3">
        <f t="shared" si="359"/>
        <v>0</v>
      </c>
      <c r="J1037" s="3">
        <f t="shared" si="359"/>
        <v>0</v>
      </c>
      <c r="K1037" s="2" t="s">
        <v>4</v>
      </c>
    </row>
    <row r="1038" spans="1:11" ht="94.5">
      <c r="A1038" s="24">
        <v>988</v>
      </c>
      <c r="B1038" s="5" t="s">
        <v>164</v>
      </c>
      <c r="C1038" s="3">
        <f t="shared" si="356"/>
        <v>50</v>
      </c>
      <c r="D1038" s="7">
        <f>SUM(D1039:D1041)</f>
        <v>0</v>
      </c>
      <c r="E1038" s="7">
        <f aca="true" t="shared" si="360" ref="E1038:J1038">SUM(E1039:E1041)</f>
        <v>50</v>
      </c>
      <c r="F1038" s="7">
        <f t="shared" si="360"/>
        <v>0</v>
      </c>
      <c r="G1038" s="7">
        <f t="shared" si="360"/>
        <v>0</v>
      </c>
      <c r="H1038" s="7">
        <f t="shared" si="360"/>
        <v>0</v>
      </c>
      <c r="I1038" s="7">
        <f t="shared" si="360"/>
        <v>0</v>
      </c>
      <c r="J1038" s="7">
        <f t="shared" si="360"/>
        <v>0</v>
      </c>
      <c r="K1038" s="1" t="s">
        <v>178</v>
      </c>
    </row>
    <row r="1039" spans="1:11" ht="15.75">
      <c r="A1039" s="24">
        <v>989</v>
      </c>
      <c r="B1039" s="23" t="s">
        <v>5</v>
      </c>
      <c r="C1039" s="3">
        <f t="shared" si="356"/>
        <v>0</v>
      </c>
      <c r="D1039" s="3">
        <v>0</v>
      </c>
      <c r="E1039" s="3">
        <v>0</v>
      </c>
      <c r="F1039" s="3">
        <v>0</v>
      </c>
      <c r="G1039" s="3">
        <v>0</v>
      </c>
      <c r="H1039" s="3">
        <v>0</v>
      </c>
      <c r="I1039" s="3">
        <v>0</v>
      </c>
      <c r="J1039" s="3">
        <v>0</v>
      </c>
      <c r="K1039" s="1"/>
    </row>
    <row r="1040" spans="1:11" ht="15.75">
      <c r="A1040" s="24">
        <v>990</v>
      </c>
      <c r="B1040" s="23" t="s">
        <v>6</v>
      </c>
      <c r="C1040" s="3">
        <f t="shared" si="356"/>
        <v>50</v>
      </c>
      <c r="D1040" s="3">
        <v>0</v>
      </c>
      <c r="E1040" s="3">
        <v>50</v>
      </c>
      <c r="F1040" s="3">
        <v>0</v>
      </c>
      <c r="G1040" s="3">
        <v>0</v>
      </c>
      <c r="H1040" s="3">
        <v>0</v>
      </c>
      <c r="I1040" s="3">
        <v>0</v>
      </c>
      <c r="J1040" s="3">
        <v>0</v>
      </c>
      <c r="K1040" s="1"/>
    </row>
    <row r="1041" spans="1:11" ht="15.75">
      <c r="A1041" s="24">
        <v>991</v>
      </c>
      <c r="B1041" s="23" t="s">
        <v>215</v>
      </c>
      <c r="C1041" s="3">
        <f t="shared" si="356"/>
        <v>0</v>
      </c>
      <c r="D1041" s="3">
        <v>0</v>
      </c>
      <c r="E1041" s="3">
        <v>0</v>
      </c>
      <c r="F1041" s="3">
        <v>0</v>
      </c>
      <c r="G1041" s="3">
        <v>0</v>
      </c>
      <c r="H1041" s="3">
        <v>0</v>
      </c>
      <c r="I1041" s="3">
        <v>0</v>
      </c>
      <c r="J1041" s="3">
        <v>0</v>
      </c>
      <c r="K1041" s="1"/>
    </row>
    <row r="1042" spans="1:11" ht="94.5">
      <c r="A1042" s="24">
        <v>992</v>
      </c>
      <c r="B1042" s="23" t="s">
        <v>245</v>
      </c>
      <c r="C1042" s="3">
        <f t="shared" si="356"/>
        <v>94.4</v>
      </c>
      <c r="D1042" s="7">
        <f>SUM(D1043:D1045)</f>
        <v>0</v>
      </c>
      <c r="E1042" s="7">
        <f aca="true" t="shared" si="361" ref="E1042:J1042">SUM(E1043:E1045)</f>
        <v>14.4</v>
      </c>
      <c r="F1042" s="7">
        <f t="shared" si="361"/>
        <v>0</v>
      </c>
      <c r="G1042" s="7">
        <f>SUM(G1043:G1045)</f>
        <v>20</v>
      </c>
      <c r="H1042" s="7">
        <f t="shared" si="361"/>
        <v>20</v>
      </c>
      <c r="I1042" s="7">
        <f t="shared" si="361"/>
        <v>20</v>
      </c>
      <c r="J1042" s="7">
        <f t="shared" si="361"/>
        <v>20</v>
      </c>
      <c r="K1042" s="1" t="s">
        <v>178</v>
      </c>
    </row>
    <row r="1043" spans="1:11" ht="15.75">
      <c r="A1043" s="24">
        <v>993</v>
      </c>
      <c r="B1043" s="23" t="s">
        <v>5</v>
      </c>
      <c r="C1043" s="3">
        <f t="shared" si="356"/>
        <v>0</v>
      </c>
      <c r="D1043" s="3">
        <v>0</v>
      </c>
      <c r="E1043" s="3">
        <v>0</v>
      </c>
      <c r="F1043" s="3">
        <v>0</v>
      </c>
      <c r="G1043" s="3">
        <v>0</v>
      </c>
      <c r="H1043" s="3">
        <v>0</v>
      </c>
      <c r="I1043" s="3">
        <v>0</v>
      </c>
      <c r="J1043" s="3">
        <v>0</v>
      </c>
      <c r="K1043" s="1"/>
    </row>
    <row r="1044" spans="1:11" ht="15.75">
      <c r="A1044" s="24">
        <v>994</v>
      </c>
      <c r="B1044" s="23" t="s">
        <v>6</v>
      </c>
      <c r="C1044" s="3">
        <f t="shared" si="356"/>
        <v>94.4</v>
      </c>
      <c r="D1044" s="3">
        <v>0</v>
      </c>
      <c r="E1044" s="3">
        <f>18-3.6</f>
        <v>14.4</v>
      </c>
      <c r="F1044" s="3">
        <v>0</v>
      </c>
      <c r="G1044" s="3">
        <v>20</v>
      </c>
      <c r="H1044" s="3">
        <v>20</v>
      </c>
      <c r="I1044" s="3">
        <v>20</v>
      </c>
      <c r="J1044" s="3">
        <v>20</v>
      </c>
      <c r="K1044" s="1"/>
    </row>
    <row r="1045" spans="1:11" ht="15.75">
      <c r="A1045" s="24">
        <v>995</v>
      </c>
      <c r="B1045" s="23" t="s">
        <v>215</v>
      </c>
      <c r="C1045" s="3">
        <f t="shared" si="356"/>
        <v>0</v>
      </c>
      <c r="D1045" s="3">
        <v>0</v>
      </c>
      <c r="E1045" s="3">
        <v>0</v>
      </c>
      <c r="F1045" s="3">
        <v>0</v>
      </c>
      <c r="G1045" s="3">
        <v>0</v>
      </c>
      <c r="H1045" s="3">
        <v>0</v>
      </c>
      <c r="I1045" s="3">
        <v>0</v>
      </c>
      <c r="J1045" s="3">
        <v>0</v>
      </c>
      <c r="K1045" s="1"/>
    </row>
    <row r="1046" spans="1:11" ht="189">
      <c r="A1046" s="24">
        <v>996</v>
      </c>
      <c r="B1046" s="23" t="s">
        <v>165</v>
      </c>
      <c r="C1046" s="3">
        <f t="shared" si="356"/>
        <v>0</v>
      </c>
      <c r="D1046" s="7">
        <f>SUM(D1047:D1049)</f>
        <v>0</v>
      </c>
      <c r="E1046" s="7">
        <f aca="true" t="shared" si="362" ref="E1046:J1046">SUM(E1047:E1049)</f>
        <v>0</v>
      </c>
      <c r="F1046" s="7">
        <f t="shared" si="362"/>
        <v>0</v>
      </c>
      <c r="G1046" s="7">
        <f t="shared" si="362"/>
        <v>0</v>
      </c>
      <c r="H1046" s="7">
        <f t="shared" si="362"/>
        <v>0</v>
      </c>
      <c r="I1046" s="7">
        <f t="shared" si="362"/>
        <v>0</v>
      </c>
      <c r="J1046" s="7">
        <f t="shared" si="362"/>
        <v>0</v>
      </c>
      <c r="K1046" s="1" t="s">
        <v>178</v>
      </c>
    </row>
    <row r="1047" spans="1:11" ht="15.75">
      <c r="A1047" s="24">
        <v>997</v>
      </c>
      <c r="B1047" s="23" t="s">
        <v>5</v>
      </c>
      <c r="C1047" s="3">
        <f t="shared" si="356"/>
        <v>0</v>
      </c>
      <c r="D1047" s="3">
        <v>0</v>
      </c>
      <c r="E1047" s="3">
        <v>0</v>
      </c>
      <c r="F1047" s="3">
        <v>0</v>
      </c>
      <c r="G1047" s="3">
        <v>0</v>
      </c>
      <c r="H1047" s="3">
        <v>0</v>
      </c>
      <c r="I1047" s="3">
        <v>0</v>
      </c>
      <c r="J1047" s="3">
        <v>0</v>
      </c>
      <c r="K1047" s="1"/>
    </row>
    <row r="1048" spans="1:11" ht="15.75">
      <c r="A1048" s="24">
        <v>998</v>
      </c>
      <c r="B1048" s="23" t="s">
        <v>6</v>
      </c>
      <c r="C1048" s="3">
        <f t="shared" si="356"/>
        <v>0</v>
      </c>
      <c r="D1048" s="3">
        <v>0</v>
      </c>
      <c r="E1048" s="3">
        <f>40-40</f>
        <v>0</v>
      </c>
      <c r="F1048" s="3">
        <v>0</v>
      </c>
      <c r="G1048" s="3">
        <v>0</v>
      </c>
      <c r="H1048" s="3">
        <v>0</v>
      </c>
      <c r="I1048" s="3">
        <v>0</v>
      </c>
      <c r="J1048" s="3">
        <v>0</v>
      </c>
      <c r="K1048" s="1"/>
    </row>
    <row r="1049" spans="1:11" ht="15.75">
      <c r="A1049" s="24">
        <v>999</v>
      </c>
      <c r="B1049" s="23" t="s">
        <v>215</v>
      </c>
      <c r="C1049" s="3">
        <f t="shared" si="356"/>
        <v>0</v>
      </c>
      <c r="D1049" s="3">
        <v>0</v>
      </c>
      <c r="E1049" s="3">
        <v>0</v>
      </c>
      <c r="F1049" s="3">
        <v>0</v>
      </c>
      <c r="G1049" s="3">
        <v>0</v>
      </c>
      <c r="H1049" s="3">
        <v>0</v>
      </c>
      <c r="I1049" s="3">
        <v>0</v>
      </c>
      <c r="J1049" s="3">
        <v>0</v>
      </c>
      <c r="K1049" s="1"/>
    </row>
    <row r="1050" spans="1:11" ht="47.25">
      <c r="A1050" s="24">
        <v>1000</v>
      </c>
      <c r="B1050" s="23" t="s">
        <v>166</v>
      </c>
      <c r="C1050" s="3">
        <f t="shared" si="356"/>
        <v>6</v>
      </c>
      <c r="D1050" s="7">
        <f>SUM(D1051:D1053)</f>
        <v>0</v>
      </c>
      <c r="E1050" s="7">
        <f aca="true" t="shared" si="363" ref="E1050:J1050">SUM(E1051:E1053)</f>
        <v>6</v>
      </c>
      <c r="F1050" s="7">
        <f t="shared" si="363"/>
        <v>0</v>
      </c>
      <c r="G1050" s="7">
        <f t="shared" si="363"/>
        <v>0</v>
      </c>
      <c r="H1050" s="7">
        <f t="shared" si="363"/>
        <v>0</v>
      </c>
      <c r="I1050" s="7">
        <f t="shared" si="363"/>
        <v>0</v>
      </c>
      <c r="J1050" s="7">
        <f t="shared" si="363"/>
        <v>0</v>
      </c>
      <c r="K1050" s="1" t="s">
        <v>178</v>
      </c>
    </row>
    <row r="1051" spans="1:11" ht="15.75">
      <c r="A1051" s="24">
        <v>1001</v>
      </c>
      <c r="B1051" s="23" t="s">
        <v>5</v>
      </c>
      <c r="C1051" s="3">
        <f t="shared" si="356"/>
        <v>0</v>
      </c>
      <c r="D1051" s="3">
        <v>0</v>
      </c>
      <c r="E1051" s="3">
        <v>0</v>
      </c>
      <c r="F1051" s="3">
        <v>0</v>
      </c>
      <c r="G1051" s="3">
        <v>0</v>
      </c>
      <c r="H1051" s="3">
        <v>0</v>
      </c>
      <c r="I1051" s="3">
        <v>0</v>
      </c>
      <c r="J1051" s="3">
        <v>0</v>
      </c>
      <c r="K1051" s="17"/>
    </row>
    <row r="1052" spans="1:11" ht="15.75">
      <c r="A1052" s="24">
        <v>1002</v>
      </c>
      <c r="B1052" s="23" t="s">
        <v>6</v>
      </c>
      <c r="C1052" s="3">
        <f t="shared" si="356"/>
        <v>6</v>
      </c>
      <c r="D1052" s="3">
        <v>0</v>
      </c>
      <c r="E1052" s="3">
        <v>6</v>
      </c>
      <c r="F1052" s="3">
        <v>0</v>
      </c>
      <c r="G1052" s="3">
        <v>0</v>
      </c>
      <c r="H1052" s="3">
        <v>0</v>
      </c>
      <c r="I1052" s="3">
        <v>0</v>
      </c>
      <c r="J1052" s="3">
        <v>0</v>
      </c>
      <c r="K1052" s="17"/>
    </row>
    <row r="1053" spans="1:11" ht="23.25" customHeight="1">
      <c r="A1053" s="24">
        <v>1003</v>
      </c>
      <c r="B1053" s="23" t="s">
        <v>215</v>
      </c>
      <c r="C1053" s="3">
        <f t="shared" si="356"/>
        <v>0</v>
      </c>
      <c r="D1053" s="3">
        <v>0</v>
      </c>
      <c r="E1053" s="3">
        <v>0</v>
      </c>
      <c r="F1053" s="3">
        <v>0</v>
      </c>
      <c r="G1053" s="3">
        <v>0</v>
      </c>
      <c r="H1053" s="3">
        <v>0</v>
      </c>
      <c r="I1053" s="3">
        <v>0</v>
      </c>
      <c r="J1053" s="3">
        <v>0</v>
      </c>
      <c r="K1053" s="17"/>
    </row>
    <row r="1054" spans="1:11" ht="102" customHeight="1">
      <c r="A1054" s="24">
        <v>1004</v>
      </c>
      <c r="B1054" s="23" t="s">
        <v>212</v>
      </c>
      <c r="C1054" s="3">
        <f t="shared" si="356"/>
        <v>6</v>
      </c>
      <c r="D1054" s="7">
        <f>SUM(D1055:D1057)</f>
        <v>0</v>
      </c>
      <c r="E1054" s="7">
        <f aca="true" t="shared" si="364" ref="E1054:J1054">SUM(E1055:E1057)</f>
        <v>6</v>
      </c>
      <c r="F1054" s="7">
        <f t="shared" si="364"/>
        <v>0</v>
      </c>
      <c r="G1054" s="7">
        <f t="shared" si="364"/>
        <v>0</v>
      </c>
      <c r="H1054" s="7">
        <f t="shared" si="364"/>
        <v>0</v>
      </c>
      <c r="I1054" s="7">
        <f t="shared" si="364"/>
        <v>0</v>
      </c>
      <c r="J1054" s="7">
        <f t="shared" si="364"/>
        <v>0</v>
      </c>
      <c r="K1054" s="1" t="s">
        <v>178</v>
      </c>
    </row>
    <row r="1055" spans="1:11" ht="15.75">
      <c r="A1055" s="24">
        <v>1005</v>
      </c>
      <c r="B1055" s="23" t="s">
        <v>5</v>
      </c>
      <c r="C1055" s="3">
        <f t="shared" si="356"/>
        <v>0</v>
      </c>
      <c r="D1055" s="3">
        <v>0</v>
      </c>
      <c r="E1055" s="3">
        <v>0</v>
      </c>
      <c r="F1055" s="3">
        <v>0</v>
      </c>
      <c r="G1055" s="3">
        <v>0</v>
      </c>
      <c r="H1055" s="3">
        <v>0</v>
      </c>
      <c r="I1055" s="3">
        <v>0</v>
      </c>
      <c r="J1055" s="3">
        <v>0</v>
      </c>
      <c r="K1055" s="17"/>
    </row>
    <row r="1056" spans="1:11" ht="15.75">
      <c r="A1056" s="24">
        <v>1006</v>
      </c>
      <c r="B1056" s="23" t="s">
        <v>6</v>
      </c>
      <c r="C1056" s="3">
        <f t="shared" si="356"/>
        <v>6</v>
      </c>
      <c r="D1056" s="3">
        <v>0</v>
      </c>
      <c r="E1056" s="3">
        <v>6</v>
      </c>
      <c r="F1056" s="3">
        <f>22-22</f>
        <v>0</v>
      </c>
      <c r="G1056" s="3">
        <v>0</v>
      </c>
      <c r="H1056" s="3">
        <v>0</v>
      </c>
      <c r="I1056" s="3">
        <v>0</v>
      </c>
      <c r="J1056" s="3">
        <v>0</v>
      </c>
      <c r="K1056" s="17"/>
    </row>
    <row r="1057" spans="1:11" ht="15.75">
      <c r="A1057" s="24">
        <v>1007</v>
      </c>
      <c r="B1057" s="23" t="s">
        <v>215</v>
      </c>
      <c r="C1057" s="3">
        <f t="shared" si="356"/>
        <v>0</v>
      </c>
      <c r="D1057" s="3">
        <v>0</v>
      </c>
      <c r="E1057" s="3">
        <v>0</v>
      </c>
      <c r="F1057" s="3">
        <v>0</v>
      </c>
      <c r="G1057" s="3">
        <v>0</v>
      </c>
      <c r="H1057" s="3">
        <v>0</v>
      </c>
      <c r="I1057" s="3">
        <v>0</v>
      </c>
      <c r="J1057" s="3">
        <v>0</v>
      </c>
      <c r="K1057" s="17"/>
    </row>
    <row r="1058" spans="1:11" ht="15.75">
      <c r="A1058" s="24">
        <v>1008</v>
      </c>
      <c r="B1058" s="33" t="s">
        <v>195</v>
      </c>
      <c r="C1058" s="33"/>
      <c r="D1058" s="33"/>
      <c r="E1058" s="33"/>
      <c r="F1058" s="33"/>
      <c r="G1058" s="33"/>
      <c r="H1058" s="33"/>
      <c r="I1058" s="33"/>
      <c r="J1058" s="33"/>
      <c r="K1058" s="33"/>
    </row>
    <row r="1059" spans="1:11" ht="47.25">
      <c r="A1059" s="24">
        <v>1009</v>
      </c>
      <c r="B1059" s="22" t="s">
        <v>172</v>
      </c>
      <c r="C1059" s="3">
        <f>SUM(D1059:J1059)</f>
        <v>461.6</v>
      </c>
      <c r="D1059" s="3">
        <f>SUM(D1060:D1062)</f>
        <v>0</v>
      </c>
      <c r="E1059" s="3">
        <f aca="true" t="shared" si="365" ref="E1059:J1059">SUM(E1060:E1062)</f>
        <v>76.6</v>
      </c>
      <c r="F1059" s="3">
        <f t="shared" si="365"/>
        <v>77</v>
      </c>
      <c r="G1059" s="3">
        <f t="shared" si="365"/>
        <v>77</v>
      </c>
      <c r="H1059" s="3">
        <f t="shared" si="365"/>
        <v>77</v>
      </c>
      <c r="I1059" s="3">
        <f t="shared" si="365"/>
        <v>77</v>
      </c>
      <c r="J1059" s="3">
        <f t="shared" si="365"/>
        <v>77</v>
      </c>
      <c r="K1059" s="4" t="s">
        <v>4</v>
      </c>
    </row>
    <row r="1060" spans="1:11" ht="15.75">
      <c r="A1060" s="24">
        <v>1010</v>
      </c>
      <c r="B1060" s="22" t="s">
        <v>5</v>
      </c>
      <c r="C1060" s="3">
        <f>SUM(D1060:J1060)</f>
        <v>0</v>
      </c>
      <c r="D1060" s="3">
        <f aca="true" t="shared" si="366" ref="D1060:J1060">D1065+D1080</f>
        <v>0</v>
      </c>
      <c r="E1060" s="3">
        <f t="shared" si="366"/>
        <v>0</v>
      </c>
      <c r="F1060" s="3">
        <f t="shared" si="366"/>
        <v>0</v>
      </c>
      <c r="G1060" s="3">
        <f t="shared" si="366"/>
        <v>0</v>
      </c>
      <c r="H1060" s="3">
        <f t="shared" si="366"/>
        <v>0</v>
      </c>
      <c r="I1060" s="3">
        <f t="shared" si="366"/>
        <v>0</v>
      </c>
      <c r="J1060" s="3">
        <f t="shared" si="366"/>
        <v>0</v>
      </c>
      <c r="K1060" s="4" t="s">
        <v>4</v>
      </c>
    </row>
    <row r="1061" spans="1:11" ht="15.75">
      <c r="A1061" s="24">
        <v>1011</v>
      </c>
      <c r="B1061" s="22" t="s">
        <v>6</v>
      </c>
      <c r="C1061" s="3">
        <f>SUM(D1061:J1061)</f>
        <v>461.6</v>
      </c>
      <c r="D1061" s="3">
        <f aca="true" t="shared" si="367" ref="D1061:J1061">D1066+D1081</f>
        <v>0</v>
      </c>
      <c r="E1061" s="3">
        <f t="shared" si="367"/>
        <v>76.6</v>
      </c>
      <c r="F1061" s="3">
        <f t="shared" si="367"/>
        <v>77</v>
      </c>
      <c r="G1061" s="3">
        <f>G1066+G1081</f>
        <v>77</v>
      </c>
      <c r="H1061" s="3">
        <f t="shared" si="367"/>
        <v>77</v>
      </c>
      <c r="I1061" s="3">
        <f t="shared" si="367"/>
        <v>77</v>
      </c>
      <c r="J1061" s="3">
        <f t="shared" si="367"/>
        <v>77</v>
      </c>
      <c r="K1061" s="4" t="s">
        <v>4</v>
      </c>
    </row>
    <row r="1062" spans="1:11" ht="15.75">
      <c r="A1062" s="24">
        <v>1012</v>
      </c>
      <c r="B1062" s="22" t="s">
        <v>215</v>
      </c>
      <c r="C1062" s="3">
        <f>SUM(D1062:J1062)</f>
        <v>0</v>
      </c>
      <c r="D1062" s="3">
        <f aca="true" t="shared" si="368" ref="D1062:J1062">D1067+D1082</f>
        <v>0</v>
      </c>
      <c r="E1062" s="3">
        <f t="shared" si="368"/>
        <v>0</v>
      </c>
      <c r="F1062" s="3">
        <f t="shared" si="368"/>
        <v>0</v>
      </c>
      <c r="G1062" s="3">
        <f t="shared" si="368"/>
        <v>0</v>
      </c>
      <c r="H1062" s="3">
        <f t="shared" si="368"/>
        <v>0</v>
      </c>
      <c r="I1062" s="3">
        <f t="shared" si="368"/>
        <v>0</v>
      </c>
      <c r="J1062" s="3">
        <f t="shared" si="368"/>
        <v>0</v>
      </c>
      <c r="K1062" s="4" t="s">
        <v>4</v>
      </c>
    </row>
    <row r="1063" spans="1:11" ht="15.75">
      <c r="A1063" s="24">
        <v>1013</v>
      </c>
      <c r="B1063" s="32" t="s">
        <v>9</v>
      </c>
      <c r="C1063" s="32"/>
      <c r="D1063" s="32"/>
      <c r="E1063" s="32"/>
      <c r="F1063" s="32"/>
      <c r="G1063" s="32"/>
      <c r="H1063" s="32"/>
      <c r="I1063" s="32"/>
      <c r="J1063" s="32"/>
      <c r="K1063" s="32"/>
    </row>
    <row r="1064" spans="1:11" ht="47.25">
      <c r="A1064" s="24">
        <v>1014</v>
      </c>
      <c r="B1064" s="23" t="s">
        <v>26</v>
      </c>
      <c r="C1064" s="3">
        <f>SUM(D1064:J1064)</f>
        <v>0</v>
      </c>
      <c r="D1064" s="3">
        <f>SUM(D1065:D1067)</f>
        <v>0</v>
      </c>
      <c r="E1064" s="3">
        <f aca="true" t="shared" si="369" ref="E1064:J1064">SUM(E1065:E1067)</f>
        <v>0</v>
      </c>
      <c r="F1064" s="3">
        <f t="shared" si="369"/>
        <v>0</v>
      </c>
      <c r="G1064" s="3">
        <f t="shared" si="369"/>
        <v>0</v>
      </c>
      <c r="H1064" s="3">
        <f t="shared" si="369"/>
        <v>0</v>
      </c>
      <c r="I1064" s="3">
        <f t="shared" si="369"/>
        <v>0</v>
      </c>
      <c r="J1064" s="3">
        <f t="shared" si="369"/>
        <v>0</v>
      </c>
      <c r="K1064" s="2" t="s">
        <v>4</v>
      </c>
    </row>
    <row r="1065" spans="1:11" ht="15.75">
      <c r="A1065" s="24">
        <v>1015</v>
      </c>
      <c r="B1065" s="23" t="s">
        <v>5</v>
      </c>
      <c r="C1065" s="3">
        <f>SUM(D1065:J1065)</f>
        <v>0</v>
      </c>
      <c r="D1065" s="3">
        <f>D1070+D1075</f>
        <v>0</v>
      </c>
      <c r="E1065" s="3">
        <f aca="true" t="shared" si="370" ref="E1065:J1065">E1070+E1075</f>
        <v>0</v>
      </c>
      <c r="F1065" s="3">
        <f t="shared" si="370"/>
        <v>0</v>
      </c>
      <c r="G1065" s="3">
        <f t="shared" si="370"/>
        <v>0</v>
      </c>
      <c r="H1065" s="3">
        <f t="shared" si="370"/>
        <v>0</v>
      </c>
      <c r="I1065" s="3">
        <f t="shared" si="370"/>
        <v>0</v>
      </c>
      <c r="J1065" s="3">
        <f t="shared" si="370"/>
        <v>0</v>
      </c>
      <c r="K1065" s="2" t="s">
        <v>4</v>
      </c>
    </row>
    <row r="1066" spans="1:11" ht="15.75">
      <c r="A1066" s="24">
        <v>1016</v>
      </c>
      <c r="B1066" s="23" t="s">
        <v>6</v>
      </c>
      <c r="C1066" s="3">
        <f>SUM(D1066:J1066)</f>
        <v>0</v>
      </c>
      <c r="D1066" s="3">
        <f>D1071+D1076</f>
        <v>0</v>
      </c>
      <c r="E1066" s="3">
        <f aca="true" t="shared" si="371" ref="E1066:J1066">E1071+E1076</f>
        <v>0</v>
      </c>
      <c r="F1066" s="3">
        <f t="shared" si="371"/>
        <v>0</v>
      </c>
      <c r="G1066" s="3">
        <f t="shared" si="371"/>
        <v>0</v>
      </c>
      <c r="H1066" s="3">
        <f t="shared" si="371"/>
        <v>0</v>
      </c>
      <c r="I1066" s="3">
        <f t="shared" si="371"/>
        <v>0</v>
      </c>
      <c r="J1066" s="3">
        <f t="shared" si="371"/>
        <v>0</v>
      </c>
      <c r="K1066" s="2" t="s">
        <v>4</v>
      </c>
    </row>
    <row r="1067" spans="1:11" ht="15.75">
      <c r="A1067" s="24">
        <v>1017</v>
      </c>
      <c r="B1067" s="23" t="s">
        <v>215</v>
      </c>
      <c r="C1067" s="3">
        <f>SUM(D1067:J1067)</f>
        <v>0</v>
      </c>
      <c r="D1067" s="3">
        <f>D1072+D1077</f>
        <v>0</v>
      </c>
      <c r="E1067" s="3">
        <f aca="true" t="shared" si="372" ref="E1067:J1067">E1072+E1077</f>
        <v>0</v>
      </c>
      <c r="F1067" s="3">
        <f t="shared" si="372"/>
        <v>0</v>
      </c>
      <c r="G1067" s="3">
        <f t="shared" si="372"/>
        <v>0</v>
      </c>
      <c r="H1067" s="3">
        <f t="shared" si="372"/>
        <v>0</v>
      </c>
      <c r="I1067" s="3">
        <f t="shared" si="372"/>
        <v>0</v>
      </c>
      <c r="J1067" s="3">
        <f t="shared" si="372"/>
        <v>0</v>
      </c>
      <c r="K1067" s="2" t="s">
        <v>4</v>
      </c>
    </row>
    <row r="1068" spans="1:11" ht="15.75">
      <c r="A1068" s="24">
        <v>1018</v>
      </c>
      <c r="B1068" s="34" t="s">
        <v>10</v>
      </c>
      <c r="C1068" s="34"/>
      <c r="D1068" s="34"/>
      <c r="E1068" s="34"/>
      <c r="F1068" s="34"/>
      <c r="G1068" s="34"/>
      <c r="H1068" s="34"/>
      <c r="I1068" s="34"/>
      <c r="J1068" s="34"/>
      <c r="K1068" s="34"/>
    </row>
    <row r="1069" spans="1:11" ht="63">
      <c r="A1069" s="24">
        <v>1019</v>
      </c>
      <c r="B1069" s="23" t="s">
        <v>27</v>
      </c>
      <c r="C1069" s="3">
        <f>SUM(C1070:C1072)</f>
        <v>0</v>
      </c>
      <c r="D1069" s="3">
        <f>SUM(D1070:D1072)</f>
        <v>0</v>
      </c>
      <c r="E1069" s="3">
        <f aca="true" t="shared" si="373" ref="E1069:J1069">SUM(E1070:E1072)</f>
        <v>0</v>
      </c>
      <c r="F1069" s="3">
        <f t="shared" si="373"/>
        <v>0</v>
      </c>
      <c r="G1069" s="3">
        <f t="shared" si="373"/>
        <v>0</v>
      </c>
      <c r="H1069" s="3">
        <f t="shared" si="373"/>
        <v>0</v>
      </c>
      <c r="I1069" s="3">
        <f t="shared" si="373"/>
        <v>0</v>
      </c>
      <c r="J1069" s="3">
        <f t="shared" si="373"/>
        <v>0</v>
      </c>
      <c r="K1069" s="2"/>
    </row>
    <row r="1070" spans="1:11" ht="15.75">
      <c r="A1070" s="24">
        <v>1020</v>
      </c>
      <c r="B1070" s="23" t="s">
        <v>5</v>
      </c>
      <c r="C1070" s="3">
        <f>SUM(D1070:J1070)</f>
        <v>0</v>
      </c>
      <c r="D1070" s="3">
        <v>0</v>
      </c>
      <c r="E1070" s="3">
        <v>0</v>
      </c>
      <c r="F1070" s="3">
        <v>0</v>
      </c>
      <c r="G1070" s="3">
        <v>0</v>
      </c>
      <c r="H1070" s="3">
        <v>0</v>
      </c>
      <c r="I1070" s="3">
        <v>0</v>
      </c>
      <c r="J1070" s="3">
        <v>0</v>
      </c>
      <c r="K1070" s="2"/>
    </row>
    <row r="1071" spans="1:11" ht="15.75">
      <c r="A1071" s="24">
        <v>1021</v>
      </c>
      <c r="B1071" s="23" t="s">
        <v>6</v>
      </c>
      <c r="C1071" s="3">
        <f>SUM(D1071:J1071)</f>
        <v>0</v>
      </c>
      <c r="D1071" s="3">
        <v>0</v>
      </c>
      <c r="E1071" s="3">
        <v>0</v>
      </c>
      <c r="F1071" s="3">
        <v>0</v>
      </c>
      <c r="G1071" s="3">
        <v>0</v>
      </c>
      <c r="H1071" s="3">
        <v>0</v>
      </c>
      <c r="I1071" s="3">
        <v>0</v>
      </c>
      <c r="J1071" s="3">
        <v>0</v>
      </c>
      <c r="K1071" s="2"/>
    </row>
    <row r="1072" spans="1:11" ht="15.75">
      <c r="A1072" s="24">
        <v>1022</v>
      </c>
      <c r="B1072" s="23" t="s">
        <v>215</v>
      </c>
      <c r="C1072" s="3">
        <f>SUM(D1072:J1072)</f>
        <v>0</v>
      </c>
      <c r="D1072" s="3">
        <v>0</v>
      </c>
      <c r="E1072" s="3">
        <v>0</v>
      </c>
      <c r="F1072" s="3">
        <v>0</v>
      </c>
      <c r="G1072" s="3">
        <v>0</v>
      </c>
      <c r="H1072" s="3">
        <v>0</v>
      </c>
      <c r="I1072" s="3">
        <v>0</v>
      </c>
      <c r="J1072" s="3">
        <v>0</v>
      </c>
      <c r="K1072" s="2"/>
    </row>
    <row r="1073" spans="1:11" ht="15.75">
      <c r="A1073" s="24">
        <v>1023</v>
      </c>
      <c r="B1073" s="34" t="s">
        <v>11</v>
      </c>
      <c r="C1073" s="34"/>
      <c r="D1073" s="34"/>
      <c r="E1073" s="34"/>
      <c r="F1073" s="34"/>
      <c r="G1073" s="34"/>
      <c r="H1073" s="34"/>
      <c r="I1073" s="34"/>
      <c r="J1073" s="34"/>
      <c r="K1073" s="34"/>
    </row>
    <row r="1074" spans="1:11" ht="15.75">
      <c r="A1074" s="24">
        <v>1024</v>
      </c>
      <c r="B1074" s="23"/>
      <c r="C1074" s="3">
        <f>SUM(C1075:C1077)</f>
        <v>0</v>
      </c>
      <c r="D1074" s="3">
        <f>SUM(D1075:D1077)</f>
        <v>0</v>
      </c>
      <c r="E1074" s="3">
        <f aca="true" t="shared" si="374" ref="E1074:J1074">SUM(E1075:E1077)</f>
        <v>0</v>
      </c>
      <c r="F1074" s="3">
        <f t="shared" si="374"/>
        <v>0</v>
      </c>
      <c r="G1074" s="3">
        <f t="shared" si="374"/>
        <v>0</v>
      </c>
      <c r="H1074" s="3">
        <f t="shared" si="374"/>
        <v>0</v>
      </c>
      <c r="I1074" s="3">
        <f t="shared" si="374"/>
        <v>0</v>
      </c>
      <c r="J1074" s="3">
        <f t="shared" si="374"/>
        <v>0</v>
      </c>
      <c r="K1074" s="2"/>
    </row>
    <row r="1075" spans="1:11" ht="15.75">
      <c r="A1075" s="24">
        <v>1025</v>
      </c>
      <c r="B1075" s="23" t="s">
        <v>5</v>
      </c>
      <c r="C1075" s="3">
        <f>SUM(D1075:J1075)</f>
        <v>0</v>
      </c>
      <c r="D1075" s="3">
        <v>0</v>
      </c>
      <c r="E1075" s="3">
        <v>0</v>
      </c>
      <c r="F1075" s="3">
        <v>0</v>
      </c>
      <c r="G1075" s="3">
        <v>0</v>
      </c>
      <c r="H1075" s="3">
        <v>0</v>
      </c>
      <c r="I1075" s="3">
        <v>0</v>
      </c>
      <c r="J1075" s="3">
        <v>0</v>
      </c>
      <c r="K1075" s="2"/>
    </row>
    <row r="1076" spans="1:11" ht="15.75">
      <c r="A1076" s="24">
        <v>1026</v>
      </c>
      <c r="B1076" s="23" t="s">
        <v>6</v>
      </c>
      <c r="C1076" s="3">
        <f>SUM(D1076:J1076)</f>
        <v>0</v>
      </c>
      <c r="D1076" s="3">
        <v>0</v>
      </c>
      <c r="E1076" s="3">
        <v>0</v>
      </c>
      <c r="F1076" s="3">
        <v>0</v>
      </c>
      <c r="G1076" s="3">
        <v>0</v>
      </c>
      <c r="H1076" s="3">
        <v>0</v>
      </c>
      <c r="I1076" s="3">
        <v>0</v>
      </c>
      <c r="J1076" s="3">
        <v>0</v>
      </c>
      <c r="K1076" s="2"/>
    </row>
    <row r="1077" spans="1:11" ht="15.75">
      <c r="A1077" s="24">
        <v>1027</v>
      </c>
      <c r="B1077" s="23" t="s">
        <v>215</v>
      </c>
      <c r="C1077" s="3">
        <f>SUM(D1077:J1077)</f>
        <v>0</v>
      </c>
      <c r="D1077" s="3">
        <v>0</v>
      </c>
      <c r="E1077" s="3">
        <v>0</v>
      </c>
      <c r="F1077" s="3">
        <v>0</v>
      </c>
      <c r="G1077" s="3">
        <v>0</v>
      </c>
      <c r="H1077" s="3">
        <v>0</v>
      </c>
      <c r="I1077" s="3">
        <v>0</v>
      </c>
      <c r="J1077" s="3">
        <v>0</v>
      </c>
      <c r="K1077" s="2"/>
    </row>
    <row r="1078" spans="1:11" ht="15.75">
      <c r="A1078" s="24">
        <v>1028</v>
      </c>
      <c r="B1078" s="32" t="s">
        <v>12</v>
      </c>
      <c r="C1078" s="32"/>
      <c r="D1078" s="32"/>
      <c r="E1078" s="32"/>
      <c r="F1078" s="32"/>
      <c r="G1078" s="32"/>
      <c r="H1078" s="32"/>
      <c r="I1078" s="32"/>
      <c r="J1078" s="32"/>
      <c r="K1078" s="32"/>
    </row>
    <row r="1079" spans="1:11" ht="47.25">
      <c r="A1079" s="24">
        <v>1029</v>
      </c>
      <c r="B1079" s="23" t="s">
        <v>28</v>
      </c>
      <c r="C1079" s="3">
        <f aca="true" t="shared" si="375" ref="C1079:C1102">SUM(D1079:J1079)</f>
        <v>461.6</v>
      </c>
      <c r="D1079" s="3">
        <f>SUM(D1080:D1082)</f>
        <v>0</v>
      </c>
      <c r="E1079" s="3">
        <f aca="true" t="shared" si="376" ref="E1079:J1079">SUM(E1080:E1082)</f>
        <v>76.6</v>
      </c>
      <c r="F1079" s="3">
        <f t="shared" si="376"/>
        <v>77</v>
      </c>
      <c r="G1079" s="3">
        <f t="shared" si="376"/>
        <v>77</v>
      </c>
      <c r="H1079" s="3">
        <f t="shared" si="376"/>
        <v>77</v>
      </c>
      <c r="I1079" s="3">
        <f t="shared" si="376"/>
        <v>77</v>
      </c>
      <c r="J1079" s="3">
        <f t="shared" si="376"/>
        <v>77</v>
      </c>
      <c r="K1079" s="2" t="s">
        <v>4</v>
      </c>
    </row>
    <row r="1080" spans="1:11" ht="15.75">
      <c r="A1080" s="24">
        <v>1030</v>
      </c>
      <c r="B1080" s="23" t="s">
        <v>5</v>
      </c>
      <c r="C1080" s="3">
        <f t="shared" si="375"/>
        <v>0</v>
      </c>
      <c r="D1080" s="3">
        <f>D1084+D1088</f>
        <v>0</v>
      </c>
      <c r="E1080" s="3">
        <f aca="true" t="shared" si="377" ref="E1080:J1080">E1084+E1088</f>
        <v>0</v>
      </c>
      <c r="F1080" s="3">
        <f t="shared" si="377"/>
        <v>0</v>
      </c>
      <c r="G1080" s="3">
        <f t="shared" si="377"/>
        <v>0</v>
      </c>
      <c r="H1080" s="3">
        <f t="shared" si="377"/>
        <v>0</v>
      </c>
      <c r="I1080" s="3">
        <f t="shared" si="377"/>
        <v>0</v>
      </c>
      <c r="J1080" s="3">
        <f t="shared" si="377"/>
        <v>0</v>
      </c>
      <c r="K1080" s="2" t="s">
        <v>4</v>
      </c>
    </row>
    <row r="1081" spans="1:11" ht="15.75">
      <c r="A1081" s="24">
        <v>1031</v>
      </c>
      <c r="B1081" s="23" t="s">
        <v>6</v>
      </c>
      <c r="C1081" s="3">
        <f t="shared" si="375"/>
        <v>461.6</v>
      </c>
      <c r="D1081" s="3">
        <f>D1085+D1089</f>
        <v>0</v>
      </c>
      <c r="E1081" s="3">
        <f>E1085+E1089+E1093+E1097</f>
        <v>76.6</v>
      </c>
      <c r="F1081" s="3">
        <f>F1085+F1089+F1093+F1097+F1101</f>
        <v>77</v>
      </c>
      <c r="G1081" s="3">
        <f>G1085+G1089+G1093+G1097+G1101</f>
        <v>77</v>
      </c>
      <c r="H1081" s="3">
        <f>H1085+H1089+H1093+H1097+H1101</f>
        <v>77</v>
      </c>
      <c r="I1081" s="3">
        <f>I1085+I1089+I1093+I1097+I1101</f>
        <v>77</v>
      </c>
      <c r="J1081" s="3">
        <f>J1085+J1089+J1093+J1097+J1101</f>
        <v>77</v>
      </c>
      <c r="K1081" s="2" t="s">
        <v>4</v>
      </c>
    </row>
    <row r="1082" spans="1:11" ht="15.75">
      <c r="A1082" s="24">
        <v>1032</v>
      </c>
      <c r="B1082" s="23" t="s">
        <v>215</v>
      </c>
      <c r="C1082" s="3">
        <f t="shared" si="375"/>
        <v>0</v>
      </c>
      <c r="D1082" s="3">
        <f>D1086+D1090</f>
        <v>0</v>
      </c>
      <c r="E1082" s="3">
        <f aca="true" t="shared" si="378" ref="E1082:J1082">E1086+E1090</f>
        <v>0</v>
      </c>
      <c r="F1082" s="3">
        <f t="shared" si="378"/>
        <v>0</v>
      </c>
      <c r="G1082" s="3">
        <f t="shared" si="378"/>
        <v>0</v>
      </c>
      <c r="H1082" s="3">
        <f t="shared" si="378"/>
        <v>0</v>
      </c>
      <c r="I1082" s="3">
        <f t="shared" si="378"/>
        <v>0</v>
      </c>
      <c r="J1082" s="3">
        <f t="shared" si="378"/>
        <v>0</v>
      </c>
      <c r="K1082" s="2" t="s">
        <v>4</v>
      </c>
    </row>
    <row r="1083" spans="1:11" ht="63">
      <c r="A1083" s="24">
        <v>1033</v>
      </c>
      <c r="B1083" s="5" t="s">
        <v>213</v>
      </c>
      <c r="C1083" s="3">
        <f t="shared" si="375"/>
        <v>53.6</v>
      </c>
      <c r="D1083" s="7">
        <f>SUM(D1084:D1086)</f>
        <v>0</v>
      </c>
      <c r="E1083" s="7">
        <f aca="true" t="shared" si="379" ref="E1083:J1083">SUM(E1084:E1086)</f>
        <v>33.6</v>
      </c>
      <c r="F1083" s="7">
        <f t="shared" si="379"/>
        <v>4</v>
      </c>
      <c r="G1083" s="7">
        <f t="shared" si="379"/>
        <v>4</v>
      </c>
      <c r="H1083" s="7">
        <f t="shared" si="379"/>
        <v>4</v>
      </c>
      <c r="I1083" s="7">
        <f t="shared" si="379"/>
        <v>4</v>
      </c>
      <c r="J1083" s="7">
        <f t="shared" si="379"/>
        <v>4</v>
      </c>
      <c r="K1083" s="1">
        <v>177</v>
      </c>
    </row>
    <row r="1084" spans="1:11" ht="15.75">
      <c r="A1084" s="24">
        <v>1034</v>
      </c>
      <c r="B1084" s="23" t="s">
        <v>5</v>
      </c>
      <c r="C1084" s="3">
        <f t="shared" si="375"/>
        <v>0</v>
      </c>
      <c r="D1084" s="3">
        <v>0</v>
      </c>
      <c r="E1084" s="3">
        <v>0</v>
      </c>
      <c r="F1084" s="3">
        <v>0</v>
      </c>
      <c r="G1084" s="3">
        <v>0</v>
      </c>
      <c r="H1084" s="3">
        <v>0</v>
      </c>
      <c r="I1084" s="3">
        <v>0</v>
      </c>
      <c r="J1084" s="3">
        <v>0</v>
      </c>
      <c r="K1084" s="2"/>
    </row>
    <row r="1085" spans="1:11" ht="15.75">
      <c r="A1085" s="24">
        <v>1035</v>
      </c>
      <c r="B1085" s="23" t="s">
        <v>6</v>
      </c>
      <c r="C1085" s="3">
        <f t="shared" si="375"/>
        <v>53.6</v>
      </c>
      <c r="D1085" s="3">
        <v>0</v>
      </c>
      <c r="E1085" s="3">
        <f>30+3.6</f>
        <v>33.6</v>
      </c>
      <c r="F1085" s="3">
        <v>4</v>
      </c>
      <c r="G1085" s="3">
        <v>4</v>
      </c>
      <c r="H1085" s="3">
        <v>4</v>
      </c>
      <c r="I1085" s="3">
        <v>4</v>
      </c>
      <c r="J1085" s="3">
        <v>4</v>
      </c>
      <c r="K1085" s="2"/>
    </row>
    <row r="1086" spans="1:11" ht="15.75">
      <c r="A1086" s="24">
        <v>1036</v>
      </c>
      <c r="B1086" s="23" t="s">
        <v>215</v>
      </c>
      <c r="C1086" s="3">
        <f t="shared" si="375"/>
        <v>0</v>
      </c>
      <c r="D1086" s="3">
        <v>0</v>
      </c>
      <c r="E1086" s="3">
        <v>0</v>
      </c>
      <c r="F1086" s="3">
        <v>0</v>
      </c>
      <c r="G1086" s="3">
        <v>0</v>
      </c>
      <c r="H1086" s="3">
        <v>0</v>
      </c>
      <c r="I1086" s="3">
        <v>0</v>
      </c>
      <c r="J1086" s="3">
        <v>0</v>
      </c>
      <c r="K1086" s="2"/>
    </row>
    <row r="1087" spans="1:11" ht="163.5" customHeight="1">
      <c r="A1087" s="24">
        <v>1037</v>
      </c>
      <c r="B1087" s="23" t="s">
        <v>167</v>
      </c>
      <c r="C1087" s="3">
        <f t="shared" si="375"/>
        <v>23</v>
      </c>
      <c r="D1087" s="7">
        <f>SUM(D1088:D1090)</f>
        <v>0</v>
      </c>
      <c r="E1087" s="7">
        <f aca="true" t="shared" si="380" ref="E1087:J1087">SUM(E1088:E1090)</f>
        <v>23</v>
      </c>
      <c r="F1087" s="7">
        <f t="shared" si="380"/>
        <v>0</v>
      </c>
      <c r="G1087" s="7">
        <f t="shared" si="380"/>
        <v>0</v>
      </c>
      <c r="H1087" s="7">
        <f t="shared" si="380"/>
        <v>0</v>
      </c>
      <c r="I1087" s="7">
        <f t="shared" si="380"/>
        <v>0</v>
      </c>
      <c r="J1087" s="7">
        <f t="shared" si="380"/>
        <v>0</v>
      </c>
      <c r="K1087" s="1">
        <v>180</v>
      </c>
    </row>
    <row r="1088" spans="1:11" ht="15.75">
      <c r="A1088" s="24">
        <v>1038</v>
      </c>
      <c r="B1088" s="23" t="s">
        <v>5</v>
      </c>
      <c r="C1088" s="3">
        <f t="shared" si="375"/>
        <v>0</v>
      </c>
      <c r="D1088" s="3">
        <v>0</v>
      </c>
      <c r="E1088" s="3">
        <v>0</v>
      </c>
      <c r="F1088" s="3">
        <v>0</v>
      </c>
      <c r="G1088" s="3">
        <v>0</v>
      </c>
      <c r="H1088" s="3">
        <v>0</v>
      </c>
      <c r="I1088" s="3">
        <v>0</v>
      </c>
      <c r="J1088" s="3">
        <v>0</v>
      </c>
      <c r="K1088" s="2"/>
    </row>
    <row r="1089" spans="1:11" ht="15.75">
      <c r="A1089" s="24">
        <v>1039</v>
      </c>
      <c r="B1089" s="23" t="s">
        <v>6</v>
      </c>
      <c r="C1089" s="3">
        <f t="shared" si="375"/>
        <v>23</v>
      </c>
      <c r="D1089" s="3">
        <v>0</v>
      </c>
      <c r="E1089" s="3">
        <v>23</v>
      </c>
      <c r="F1089" s="3">
        <v>0</v>
      </c>
      <c r="G1089" s="3">
        <v>0</v>
      </c>
      <c r="H1089" s="3">
        <v>0</v>
      </c>
      <c r="I1089" s="3">
        <v>0</v>
      </c>
      <c r="J1089" s="3">
        <v>0</v>
      </c>
      <c r="K1089" s="2"/>
    </row>
    <row r="1090" spans="1:11" ht="15.75">
      <c r="A1090" s="24">
        <v>1040</v>
      </c>
      <c r="B1090" s="23" t="s">
        <v>215</v>
      </c>
      <c r="C1090" s="3">
        <f t="shared" si="375"/>
        <v>0</v>
      </c>
      <c r="D1090" s="3">
        <v>0</v>
      </c>
      <c r="E1090" s="3">
        <v>0</v>
      </c>
      <c r="F1090" s="3">
        <v>0</v>
      </c>
      <c r="G1090" s="3">
        <v>0</v>
      </c>
      <c r="H1090" s="3">
        <v>0</v>
      </c>
      <c r="I1090" s="3">
        <v>0</v>
      </c>
      <c r="J1090" s="3">
        <v>0</v>
      </c>
      <c r="K1090" s="2"/>
    </row>
    <row r="1091" spans="1:11" ht="162.75" customHeight="1">
      <c r="A1091" s="24">
        <v>1041</v>
      </c>
      <c r="B1091" s="23" t="s">
        <v>168</v>
      </c>
      <c r="C1091" s="3">
        <f t="shared" si="375"/>
        <v>20</v>
      </c>
      <c r="D1091" s="7">
        <f>SUM(D1092:D1094)</f>
        <v>0</v>
      </c>
      <c r="E1091" s="7">
        <f aca="true" t="shared" si="381" ref="E1091:J1091">SUM(E1092:E1094)</f>
        <v>20</v>
      </c>
      <c r="F1091" s="7">
        <f t="shared" si="381"/>
        <v>0</v>
      </c>
      <c r="G1091" s="7">
        <f t="shared" si="381"/>
        <v>0</v>
      </c>
      <c r="H1091" s="7">
        <f t="shared" si="381"/>
        <v>0</v>
      </c>
      <c r="I1091" s="7">
        <f t="shared" si="381"/>
        <v>0</v>
      </c>
      <c r="J1091" s="7">
        <f t="shared" si="381"/>
        <v>0</v>
      </c>
      <c r="K1091" s="16">
        <v>183</v>
      </c>
    </row>
    <row r="1092" spans="1:11" ht="15.75">
      <c r="A1092" s="24">
        <v>1042</v>
      </c>
      <c r="B1092" s="23" t="s">
        <v>5</v>
      </c>
      <c r="C1092" s="3">
        <f t="shared" si="375"/>
        <v>0</v>
      </c>
      <c r="D1092" s="3">
        <v>0</v>
      </c>
      <c r="E1092" s="3">
        <v>0</v>
      </c>
      <c r="F1092" s="3">
        <v>0</v>
      </c>
      <c r="G1092" s="3">
        <v>0</v>
      </c>
      <c r="H1092" s="3">
        <v>0</v>
      </c>
      <c r="I1092" s="3">
        <v>0</v>
      </c>
      <c r="J1092" s="3">
        <v>0</v>
      </c>
      <c r="K1092" s="17"/>
    </row>
    <row r="1093" spans="1:11" ht="15.75">
      <c r="A1093" s="24">
        <v>1043</v>
      </c>
      <c r="B1093" s="23" t="s">
        <v>6</v>
      </c>
      <c r="C1093" s="3">
        <f t="shared" si="375"/>
        <v>20</v>
      </c>
      <c r="D1093" s="3">
        <v>0</v>
      </c>
      <c r="E1093" s="3">
        <v>20</v>
      </c>
      <c r="F1093" s="3">
        <v>0</v>
      </c>
      <c r="G1093" s="3">
        <v>0</v>
      </c>
      <c r="H1093" s="3">
        <v>0</v>
      </c>
      <c r="I1093" s="3">
        <v>0</v>
      </c>
      <c r="J1093" s="3">
        <v>0</v>
      </c>
      <c r="K1093" s="17"/>
    </row>
    <row r="1094" spans="1:11" ht="15.75">
      <c r="A1094" s="24">
        <v>1044</v>
      </c>
      <c r="B1094" s="23" t="s">
        <v>215</v>
      </c>
      <c r="C1094" s="3">
        <f t="shared" si="375"/>
        <v>0</v>
      </c>
      <c r="D1094" s="3">
        <v>0</v>
      </c>
      <c r="E1094" s="3">
        <v>0</v>
      </c>
      <c r="F1094" s="3">
        <v>0</v>
      </c>
      <c r="G1094" s="3">
        <v>0</v>
      </c>
      <c r="H1094" s="3">
        <v>0</v>
      </c>
      <c r="I1094" s="3">
        <v>0</v>
      </c>
      <c r="J1094" s="3">
        <v>0</v>
      </c>
      <c r="K1094" s="17"/>
    </row>
    <row r="1095" spans="1:11" ht="110.25">
      <c r="A1095" s="24">
        <v>1045</v>
      </c>
      <c r="B1095" s="23" t="s">
        <v>169</v>
      </c>
      <c r="C1095" s="3">
        <f t="shared" si="375"/>
        <v>0</v>
      </c>
      <c r="D1095" s="7">
        <f>SUM(D1096:D1098)</f>
        <v>0</v>
      </c>
      <c r="E1095" s="7">
        <f aca="true" t="shared" si="382" ref="E1095:J1095">SUM(E1096:E1098)</f>
        <v>0</v>
      </c>
      <c r="F1095" s="7">
        <f t="shared" si="382"/>
        <v>0</v>
      </c>
      <c r="G1095" s="7">
        <f t="shared" si="382"/>
        <v>0</v>
      </c>
      <c r="H1095" s="7">
        <f t="shared" si="382"/>
        <v>0</v>
      </c>
      <c r="I1095" s="7">
        <f t="shared" si="382"/>
        <v>0</v>
      </c>
      <c r="J1095" s="7">
        <f t="shared" si="382"/>
        <v>0</v>
      </c>
      <c r="K1095" s="16">
        <v>183</v>
      </c>
    </row>
    <row r="1096" spans="1:11" ht="15.75">
      <c r="A1096" s="24">
        <v>1046</v>
      </c>
      <c r="B1096" s="23" t="s">
        <v>5</v>
      </c>
      <c r="C1096" s="3">
        <f t="shared" si="375"/>
        <v>0</v>
      </c>
      <c r="D1096" s="3">
        <v>0</v>
      </c>
      <c r="E1096" s="3">
        <v>0</v>
      </c>
      <c r="F1096" s="3">
        <v>0</v>
      </c>
      <c r="G1096" s="3">
        <v>0</v>
      </c>
      <c r="H1096" s="3">
        <v>0</v>
      </c>
      <c r="I1096" s="3">
        <v>0</v>
      </c>
      <c r="J1096" s="3">
        <v>0</v>
      </c>
      <c r="K1096" s="17"/>
    </row>
    <row r="1097" spans="1:11" ht="15.75">
      <c r="A1097" s="24">
        <v>1047</v>
      </c>
      <c r="B1097" s="23" t="s">
        <v>6</v>
      </c>
      <c r="C1097" s="3">
        <f t="shared" si="375"/>
        <v>0</v>
      </c>
      <c r="D1097" s="3">
        <v>0</v>
      </c>
      <c r="E1097" s="3">
        <v>0</v>
      </c>
      <c r="F1097" s="3">
        <v>0</v>
      </c>
      <c r="G1097" s="3">
        <v>0</v>
      </c>
      <c r="H1097" s="3">
        <v>0</v>
      </c>
      <c r="I1097" s="3">
        <v>0</v>
      </c>
      <c r="J1097" s="3">
        <v>0</v>
      </c>
      <c r="K1097" s="17"/>
    </row>
    <row r="1098" spans="1:11" ht="15.75">
      <c r="A1098" s="24">
        <v>1048</v>
      </c>
      <c r="B1098" s="23" t="s">
        <v>215</v>
      </c>
      <c r="C1098" s="3">
        <f t="shared" si="375"/>
        <v>0</v>
      </c>
      <c r="D1098" s="3">
        <v>0</v>
      </c>
      <c r="E1098" s="3">
        <v>0</v>
      </c>
      <c r="F1098" s="3">
        <v>0</v>
      </c>
      <c r="G1098" s="3">
        <v>0</v>
      </c>
      <c r="H1098" s="3">
        <v>0</v>
      </c>
      <c r="I1098" s="3">
        <v>0</v>
      </c>
      <c r="J1098" s="3">
        <v>0</v>
      </c>
      <c r="K1098" s="17"/>
    </row>
    <row r="1099" spans="1:11" ht="182.25" customHeight="1">
      <c r="A1099" s="24">
        <v>1049</v>
      </c>
      <c r="B1099" s="23" t="s">
        <v>214</v>
      </c>
      <c r="C1099" s="3">
        <f t="shared" si="375"/>
        <v>365</v>
      </c>
      <c r="D1099" s="7">
        <f>SUM(D1100:D1102)</f>
        <v>0</v>
      </c>
      <c r="E1099" s="7">
        <f aca="true" t="shared" si="383" ref="E1099:J1099">SUM(E1100:E1102)</f>
        <v>0</v>
      </c>
      <c r="F1099" s="7">
        <f t="shared" si="383"/>
        <v>73</v>
      </c>
      <c r="G1099" s="7">
        <f t="shared" si="383"/>
        <v>73</v>
      </c>
      <c r="H1099" s="7">
        <f t="shared" si="383"/>
        <v>73</v>
      </c>
      <c r="I1099" s="7">
        <f t="shared" si="383"/>
        <v>73</v>
      </c>
      <c r="J1099" s="7">
        <f t="shared" si="383"/>
        <v>73</v>
      </c>
      <c r="K1099" s="16">
        <v>183</v>
      </c>
    </row>
    <row r="1100" spans="1:11" ht="15.75">
      <c r="A1100" s="24">
        <v>1050</v>
      </c>
      <c r="B1100" s="23" t="s">
        <v>5</v>
      </c>
      <c r="C1100" s="3">
        <f t="shared" si="375"/>
        <v>0</v>
      </c>
      <c r="D1100" s="3">
        <v>0</v>
      </c>
      <c r="E1100" s="3">
        <v>0</v>
      </c>
      <c r="F1100" s="3">
        <v>0</v>
      </c>
      <c r="G1100" s="3">
        <v>0</v>
      </c>
      <c r="H1100" s="3">
        <v>0</v>
      </c>
      <c r="I1100" s="3">
        <v>0</v>
      </c>
      <c r="J1100" s="3">
        <v>0</v>
      </c>
      <c r="K1100" s="17"/>
    </row>
    <row r="1101" spans="1:11" ht="15.75">
      <c r="A1101" s="24">
        <v>1051</v>
      </c>
      <c r="B1101" s="23" t="s">
        <v>6</v>
      </c>
      <c r="C1101" s="3">
        <f t="shared" si="375"/>
        <v>365</v>
      </c>
      <c r="D1101" s="3">
        <v>0</v>
      </c>
      <c r="E1101" s="3">
        <v>0</v>
      </c>
      <c r="F1101" s="3">
        <v>73</v>
      </c>
      <c r="G1101" s="3">
        <v>73</v>
      </c>
      <c r="H1101" s="3">
        <v>73</v>
      </c>
      <c r="I1101" s="3">
        <v>73</v>
      </c>
      <c r="J1101" s="3">
        <v>73</v>
      </c>
      <c r="K1101" s="17"/>
    </row>
    <row r="1102" spans="1:11" ht="15.75">
      <c r="A1102" s="24">
        <v>1052</v>
      </c>
      <c r="B1102" s="23" t="s">
        <v>215</v>
      </c>
      <c r="C1102" s="3">
        <f t="shared" si="375"/>
        <v>0</v>
      </c>
      <c r="D1102" s="3">
        <v>0</v>
      </c>
      <c r="E1102" s="3">
        <v>0</v>
      </c>
      <c r="F1102" s="3">
        <v>0</v>
      </c>
      <c r="G1102" s="3">
        <v>0</v>
      </c>
      <c r="H1102" s="3">
        <v>0</v>
      </c>
      <c r="I1102" s="3">
        <v>0</v>
      </c>
      <c r="J1102" s="3">
        <v>0</v>
      </c>
      <c r="K1102" s="17"/>
    </row>
    <row r="1103" spans="1:11" ht="15.75">
      <c r="A1103" s="24">
        <v>1053</v>
      </c>
      <c r="B1103" s="33" t="s">
        <v>170</v>
      </c>
      <c r="C1103" s="33"/>
      <c r="D1103" s="33"/>
      <c r="E1103" s="33"/>
      <c r="F1103" s="33"/>
      <c r="G1103" s="33"/>
      <c r="H1103" s="33"/>
      <c r="I1103" s="33"/>
      <c r="J1103" s="33"/>
      <c r="K1103" s="33"/>
    </row>
    <row r="1104" spans="1:11" ht="47.25">
      <c r="A1104" s="24">
        <v>1054</v>
      </c>
      <c r="B1104" s="22" t="s">
        <v>171</v>
      </c>
      <c r="C1104" s="3">
        <f>SUM(D1104:J1104)</f>
        <v>0</v>
      </c>
      <c r="D1104" s="3">
        <f>SUM(D1105:D1107)</f>
        <v>0</v>
      </c>
      <c r="E1104" s="3">
        <f aca="true" t="shared" si="384" ref="E1104:J1104">SUM(E1105:E1107)</f>
        <v>0</v>
      </c>
      <c r="F1104" s="3">
        <f t="shared" si="384"/>
        <v>0</v>
      </c>
      <c r="G1104" s="3">
        <f t="shared" si="384"/>
        <v>0</v>
      </c>
      <c r="H1104" s="3">
        <f t="shared" si="384"/>
        <v>0</v>
      </c>
      <c r="I1104" s="3">
        <f t="shared" si="384"/>
        <v>0</v>
      </c>
      <c r="J1104" s="3">
        <f t="shared" si="384"/>
        <v>0</v>
      </c>
      <c r="K1104" s="4" t="s">
        <v>4</v>
      </c>
    </row>
    <row r="1105" spans="1:11" ht="15.75">
      <c r="A1105" s="24">
        <v>1055</v>
      </c>
      <c r="B1105" s="22" t="s">
        <v>5</v>
      </c>
      <c r="C1105" s="3">
        <f>SUM(D1105:J1105)</f>
        <v>0</v>
      </c>
      <c r="D1105" s="3">
        <f aca="true" t="shared" si="385" ref="D1105:J1105">D1110+D1125</f>
        <v>0</v>
      </c>
      <c r="E1105" s="3">
        <f t="shared" si="385"/>
        <v>0</v>
      </c>
      <c r="F1105" s="3">
        <f t="shared" si="385"/>
        <v>0</v>
      </c>
      <c r="G1105" s="3">
        <f t="shared" si="385"/>
        <v>0</v>
      </c>
      <c r="H1105" s="3">
        <f t="shared" si="385"/>
        <v>0</v>
      </c>
      <c r="I1105" s="3">
        <f t="shared" si="385"/>
        <v>0</v>
      </c>
      <c r="J1105" s="3">
        <f t="shared" si="385"/>
        <v>0</v>
      </c>
      <c r="K1105" s="4" t="s">
        <v>4</v>
      </c>
    </row>
    <row r="1106" spans="1:11" ht="15.75">
      <c r="A1106" s="24">
        <v>1056</v>
      </c>
      <c r="B1106" s="22" t="s">
        <v>6</v>
      </c>
      <c r="C1106" s="3">
        <f>SUM(D1106:J1106)</f>
        <v>0</v>
      </c>
      <c r="D1106" s="3">
        <f aca="true" t="shared" si="386" ref="D1106:J1106">D1111+D1126</f>
        <v>0</v>
      </c>
      <c r="E1106" s="3">
        <f t="shared" si="386"/>
        <v>0</v>
      </c>
      <c r="F1106" s="3">
        <f t="shared" si="386"/>
        <v>0</v>
      </c>
      <c r="G1106" s="3">
        <f t="shared" si="386"/>
        <v>0</v>
      </c>
      <c r="H1106" s="3">
        <f t="shared" si="386"/>
        <v>0</v>
      </c>
      <c r="I1106" s="3">
        <f t="shared" si="386"/>
        <v>0</v>
      </c>
      <c r="J1106" s="3">
        <f t="shared" si="386"/>
        <v>0</v>
      </c>
      <c r="K1106" s="4" t="s">
        <v>4</v>
      </c>
    </row>
    <row r="1107" spans="1:11" ht="15.75">
      <c r="A1107" s="24">
        <v>1057</v>
      </c>
      <c r="B1107" s="22" t="s">
        <v>215</v>
      </c>
      <c r="C1107" s="3">
        <f>SUM(D1107:J1107)</f>
        <v>0</v>
      </c>
      <c r="D1107" s="3">
        <f aca="true" t="shared" si="387" ref="D1107:J1107">D1112+D1127</f>
        <v>0</v>
      </c>
      <c r="E1107" s="3">
        <f t="shared" si="387"/>
        <v>0</v>
      </c>
      <c r="F1107" s="3">
        <f t="shared" si="387"/>
        <v>0</v>
      </c>
      <c r="G1107" s="3">
        <f t="shared" si="387"/>
        <v>0</v>
      </c>
      <c r="H1107" s="3">
        <f t="shared" si="387"/>
        <v>0</v>
      </c>
      <c r="I1107" s="3">
        <f t="shared" si="387"/>
        <v>0</v>
      </c>
      <c r="J1107" s="3">
        <f t="shared" si="387"/>
        <v>0</v>
      </c>
      <c r="K1107" s="4" t="s">
        <v>4</v>
      </c>
    </row>
    <row r="1108" spans="1:11" ht="15.75">
      <c r="A1108" s="24">
        <v>1058</v>
      </c>
      <c r="B1108" s="32" t="s">
        <v>9</v>
      </c>
      <c r="C1108" s="32"/>
      <c r="D1108" s="32"/>
      <c r="E1108" s="32"/>
      <c r="F1108" s="32"/>
      <c r="G1108" s="32"/>
      <c r="H1108" s="32"/>
      <c r="I1108" s="32"/>
      <c r="J1108" s="32"/>
      <c r="K1108" s="32"/>
    </row>
    <row r="1109" spans="1:11" ht="47.25">
      <c r="A1109" s="24">
        <v>1059</v>
      </c>
      <c r="B1109" s="23" t="s">
        <v>26</v>
      </c>
      <c r="C1109" s="3">
        <f>SUM(D1109:J1109)</f>
        <v>0</v>
      </c>
      <c r="D1109" s="3">
        <f>SUM(D1110:D1112)</f>
        <v>0</v>
      </c>
      <c r="E1109" s="3">
        <f aca="true" t="shared" si="388" ref="E1109:J1109">SUM(E1110:E1112)</f>
        <v>0</v>
      </c>
      <c r="F1109" s="3">
        <f t="shared" si="388"/>
        <v>0</v>
      </c>
      <c r="G1109" s="3">
        <f t="shared" si="388"/>
        <v>0</v>
      </c>
      <c r="H1109" s="3">
        <f t="shared" si="388"/>
        <v>0</v>
      </c>
      <c r="I1109" s="3">
        <f t="shared" si="388"/>
        <v>0</v>
      </c>
      <c r="J1109" s="3">
        <f t="shared" si="388"/>
        <v>0</v>
      </c>
      <c r="K1109" s="2" t="s">
        <v>4</v>
      </c>
    </row>
    <row r="1110" spans="1:11" ht="15.75">
      <c r="A1110" s="24">
        <v>1060</v>
      </c>
      <c r="B1110" s="23" t="s">
        <v>5</v>
      </c>
      <c r="C1110" s="3">
        <f>SUM(D1110:J1110)</f>
        <v>0</v>
      </c>
      <c r="D1110" s="3">
        <f>D1115+D1120</f>
        <v>0</v>
      </c>
      <c r="E1110" s="3">
        <f aca="true" t="shared" si="389" ref="E1110:J1110">E1115+E1120</f>
        <v>0</v>
      </c>
      <c r="F1110" s="3">
        <f t="shared" si="389"/>
        <v>0</v>
      </c>
      <c r="G1110" s="3">
        <f t="shared" si="389"/>
        <v>0</v>
      </c>
      <c r="H1110" s="3">
        <f t="shared" si="389"/>
        <v>0</v>
      </c>
      <c r="I1110" s="3">
        <f t="shared" si="389"/>
        <v>0</v>
      </c>
      <c r="J1110" s="3">
        <f t="shared" si="389"/>
        <v>0</v>
      </c>
      <c r="K1110" s="2" t="s">
        <v>4</v>
      </c>
    </row>
    <row r="1111" spans="1:11" ht="15.75">
      <c r="A1111" s="24">
        <v>1061</v>
      </c>
      <c r="B1111" s="23" t="s">
        <v>6</v>
      </c>
      <c r="C1111" s="3">
        <f>SUM(D1111:J1111)</f>
        <v>0</v>
      </c>
      <c r="D1111" s="3">
        <f>D1116+D1121</f>
        <v>0</v>
      </c>
      <c r="E1111" s="3">
        <f aca="true" t="shared" si="390" ref="E1111:J1111">E1116+E1121</f>
        <v>0</v>
      </c>
      <c r="F1111" s="3">
        <f t="shared" si="390"/>
        <v>0</v>
      </c>
      <c r="G1111" s="3">
        <f t="shared" si="390"/>
        <v>0</v>
      </c>
      <c r="H1111" s="3">
        <f t="shared" si="390"/>
        <v>0</v>
      </c>
      <c r="I1111" s="3">
        <f t="shared" si="390"/>
        <v>0</v>
      </c>
      <c r="J1111" s="3">
        <f t="shared" si="390"/>
        <v>0</v>
      </c>
      <c r="K1111" s="2" t="s">
        <v>4</v>
      </c>
    </row>
    <row r="1112" spans="1:11" ht="15.75">
      <c r="A1112" s="24">
        <v>1062</v>
      </c>
      <c r="B1112" s="23" t="s">
        <v>215</v>
      </c>
      <c r="C1112" s="3">
        <f>SUM(D1112:J1112)</f>
        <v>0</v>
      </c>
      <c r="D1112" s="3">
        <f>D1117+D1122</f>
        <v>0</v>
      </c>
      <c r="E1112" s="3">
        <f aca="true" t="shared" si="391" ref="E1112:J1112">E1117+E1122</f>
        <v>0</v>
      </c>
      <c r="F1112" s="3">
        <f t="shared" si="391"/>
        <v>0</v>
      </c>
      <c r="G1112" s="3">
        <f t="shared" si="391"/>
        <v>0</v>
      </c>
      <c r="H1112" s="3">
        <f t="shared" si="391"/>
        <v>0</v>
      </c>
      <c r="I1112" s="3">
        <f t="shared" si="391"/>
        <v>0</v>
      </c>
      <c r="J1112" s="3">
        <f t="shared" si="391"/>
        <v>0</v>
      </c>
      <c r="K1112" s="2" t="s">
        <v>4</v>
      </c>
    </row>
    <row r="1113" spans="1:11" ht="15.75">
      <c r="A1113" s="24">
        <v>1063</v>
      </c>
      <c r="B1113" s="34" t="s">
        <v>10</v>
      </c>
      <c r="C1113" s="34"/>
      <c r="D1113" s="34"/>
      <c r="E1113" s="34"/>
      <c r="F1113" s="34"/>
      <c r="G1113" s="34"/>
      <c r="H1113" s="34"/>
      <c r="I1113" s="34"/>
      <c r="J1113" s="34"/>
      <c r="K1113" s="34"/>
    </row>
    <row r="1114" spans="1:11" ht="63">
      <c r="A1114" s="24">
        <v>1064</v>
      </c>
      <c r="B1114" s="23" t="s">
        <v>27</v>
      </c>
      <c r="C1114" s="3">
        <f>SUM(C1115:C1117)</f>
        <v>0</v>
      </c>
      <c r="D1114" s="3">
        <f>SUM(D1115:D1117)</f>
        <v>0</v>
      </c>
      <c r="E1114" s="3">
        <f aca="true" t="shared" si="392" ref="E1114:J1114">SUM(E1115:E1117)</f>
        <v>0</v>
      </c>
      <c r="F1114" s="3">
        <f t="shared" si="392"/>
        <v>0</v>
      </c>
      <c r="G1114" s="3">
        <f t="shared" si="392"/>
        <v>0</v>
      </c>
      <c r="H1114" s="3">
        <f t="shared" si="392"/>
        <v>0</v>
      </c>
      <c r="I1114" s="3">
        <f t="shared" si="392"/>
        <v>0</v>
      </c>
      <c r="J1114" s="3">
        <f t="shared" si="392"/>
        <v>0</v>
      </c>
      <c r="K1114" s="2"/>
    </row>
    <row r="1115" spans="1:11" ht="15.75">
      <c r="A1115" s="24">
        <v>1065</v>
      </c>
      <c r="B1115" s="23" t="s">
        <v>5</v>
      </c>
      <c r="C1115" s="3">
        <f>SUM(D1115:J1115)</f>
        <v>0</v>
      </c>
      <c r="D1115" s="3">
        <v>0</v>
      </c>
      <c r="E1115" s="3">
        <v>0</v>
      </c>
      <c r="F1115" s="3">
        <v>0</v>
      </c>
      <c r="G1115" s="3">
        <v>0</v>
      </c>
      <c r="H1115" s="3">
        <v>0</v>
      </c>
      <c r="I1115" s="3">
        <v>0</v>
      </c>
      <c r="J1115" s="3">
        <v>0</v>
      </c>
      <c r="K1115" s="2"/>
    </row>
    <row r="1116" spans="1:11" ht="15.75">
      <c r="A1116" s="24">
        <v>1066</v>
      </c>
      <c r="B1116" s="23" t="s">
        <v>6</v>
      </c>
      <c r="C1116" s="3">
        <f>SUM(D1116:J1116)</f>
        <v>0</v>
      </c>
      <c r="D1116" s="3">
        <v>0</v>
      </c>
      <c r="E1116" s="3">
        <v>0</v>
      </c>
      <c r="F1116" s="3">
        <v>0</v>
      </c>
      <c r="G1116" s="3">
        <v>0</v>
      </c>
      <c r="H1116" s="3">
        <v>0</v>
      </c>
      <c r="I1116" s="3">
        <v>0</v>
      </c>
      <c r="J1116" s="3">
        <v>0</v>
      </c>
      <c r="K1116" s="2"/>
    </row>
    <row r="1117" spans="1:11" ht="15.75">
      <c r="A1117" s="24">
        <v>1067</v>
      </c>
      <c r="B1117" s="23" t="s">
        <v>215</v>
      </c>
      <c r="C1117" s="3">
        <f>SUM(D1117:J1117)</f>
        <v>0</v>
      </c>
      <c r="D1117" s="3">
        <v>0</v>
      </c>
      <c r="E1117" s="3">
        <v>0</v>
      </c>
      <c r="F1117" s="3">
        <v>0</v>
      </c>
      <c r="G1117" s="3">
        <v>0</v>
      </c>
      <c r="H1117" s="3">
        <v>0</v>
      </c>
      <c r="I1117" s="3">
        <v>0</v>
      </c>
      <c r="J1117" s="3">
        <v>0</v>
      </c>
      <c r="K1117" s="2"/>
    </row>
    <row r="1118" spans="1:11" ht="15.75">
      <c r="A1118" s="24">
        <v>1068</v>
      </c>
      <c r="B1118" s="34" t="s">
        <v>11</v>
      </c>
      <c r="C1118" s="34"/>
      <c r="D1118" s="34"/>
      <c r="E1118" s="34"/>
      <c r="F1118" s="34"/>
      <c r="G1118" s="34"/>
      <c r="H1118" s="34"/>
      <c r="I1118" s="34"/>
      <c r="J1118" s="34"/>
      <c r="K1118" s="34"/>
    </row>
    <row r="1119" spans="1:11" ht="15.75">
      <c r="A1119" s="24">
        <v>1069</v>
      </c>
      <c r="B1119" s="23"/>
      <c r="C1119" s="3">
        <f>SUM(C1120:C1122)</f>
        <v>0</v>
      </c>
      <c r="D1119" s="3">
        <f>SUM(D1120:D1122)</f>
        <v>0</v>
      </c>
      <c r="E1119" s="3">
        <f aca="true" t="shared" si="393" ref="E1119:J1119">SUM(E1120:E1122)</f>
        <v>0</v>
      </c>
      <c r="F1119" s="3">
        <f t="shared" si="393"/>
        <v>0</v>
      </c>
      <c r="G1119" s="3">
        <f t="shared" si="393"/>
        <v>0</v>
      </c>
      <c r="H1119" s="3">
        <f t="shared" si="393"/>
        <v>0</v>
      </c>
      <c r="I1119" s="3">
        <f t="shared" si="393"/>
        <v>0</v>
      </c>
      <c r="J1119" s="3">
        <f t="shared" si="393"/>
        <v>0</v>
      </c>
      <c r="K1119" s="2"/>
    </row>
    <row r="1120" spans="1:11" ht="15.75">
      <c r="A1120" s="24">
        <v>1070</v>
      </c>
      <c r="B1120" s="23" t="s">
        <v>5</v>
      </c>
      <c r="C1120" s="3">
        <f>SUM(D1120:J1120)</f>
        <v>0</v>
      </c>
      <c r="D1120" s="3">
        <v>0</v>
      </c>
      <c r="E1120" s="3">
        <v>0</v>
      </c>
      <c r="F1120" s="3">
        <v>0</v>
      </c>
      <c r="G1120" s="3">
        <v>0</v>
      </c>
      <c r="H1120" s="3">
        <v>0</v>
      </c>
      <c r="I1120" s="3">
        <v>0</v>
      </c>
      <c r="J1120" s="3">
        <v>0</v>
      </c>
      <c r="K1120" s="2"/>
    </row>
    <row r="1121" spans="1:11" ht="15.75">
      <c r="A1121" s="24">
        <v>1071</v>
      </c>
      <c r="B1121" s="23" t="s">
        <v>6</v>
      </c>
      <c r="C1121" s="3">
        <f>SUM(D1121:J1121)</f>
        <v>0</v>
      </c>
      <c r="D1121" s="3">
        <v>0</v>
      </c>
      <c r="E1121" s="3">
        <v>0</v>
      </c>
      <c r="F1121" s="3">
        <v>0</v>
      </c>
      <c r="G1121" s="3">
        <v>0</v>
      </c>
      <c r="H1121" s="3">
        <v>0</v>
      </c>
      <c r="I1121" s="3">
        <v>0</v>
      </c>
      <c r="J1121" s="3">
        <v>0</v>
      </c>
      <c r="K1121" s="2"/>
    </row>
    <row r="1122" spans="1:11" ht="15.75">
      <c r="A1122" s="24">
        <v>1072</v>
      </c>
      <c r="B1122" s="23" t="s">
        <v>215</v>
      </c>
      <c r="C1122" s="3">
        <f>SUM(D1122:J1122)</f>
        <v>0</v>
      </c>
      <c r="D1122" s="3">
        <v>0</v>
      </c>
      <c r="E1122" s="3">
        <v>0</v>
      </c>
      <c r="F1122" s="3">
        <v>0</v>
      </c>
      <c r="G1122" s="3">
        <v>0</v>
      </c>
      <c r="H1122" s="3">
        <v>0</v>
      </c>
      <c r="I1122" s="3">
        <v>0</v>
      </c>
      <c r="J1122" s="3">
        <v>0</v>
      </c>
      <c r="K1122" s="2"/>
    </row>
    <row r="1123" spans="1:11" ht="15.75">
      <c r="A1123" s="24">
        <v>1073</v>
      </c>
      <c r="B1123" s="32" t="s">
        <v>12</v>
      </c>
      <c r="C1123" s="32"/>
      <c r="D1123" s="32"/>
      <c r="E1123" s="32"/>
      <c r="F1123" s="32"/>
      <c r="G1123" s="32"/>
      <c r="H1123" s="32"/>
      <c r="I1123" s="32"/>
      <c r="J1123" s="32"/>
      <c r="K1123" s="32"/>
    </row>
    <row r="1124" spans="1:11" ht="47.25">
      <c r="A1124" s="24">
        <v>1074</v>
      </c>
      <c r="B1124" s="23" t="s">
        <v>28</v>
      </c>
      <c r="C1124" s="3">
        <f aca="true" t="shared" si="394" ref="C1124:C1135">SUM(D1124:J1124)</f>
        <v>0</v>
      </c>
      <c r="D1124" s="3">
        <f>SUM(D1125:D1127)</f>
        <v>0</v>
      </c>
      <c r="E1124" s="3">
        <f aca="true" t="shared" si="395" ref="E1124:J1124">SUM(E1125:E1127)</f>
        <v>0</v>
      </c>
      <c r="F1124" s="3">
        <f t="shared" si="395"/>
        <v>0</v>
      </c>
      <c r="G1124" s="3">
        <f t="shared" si="395"/>
        <v>0</v>
      </c>
      <c r="H1124" s="3">
        <f t="shared" si="395"/>
        <v>0</v>
      </c>
      <c r="I1124" s="3">
        <f t="shared" si="395"/>
        <v>0</v>
      </c>
      <c r="J1124" s="3">
        <f t="shared" si="395"/>
        <v>0</v>
      </c>
      <c r="K1124" s="2" t="s">
        <v>4</v>
      </c>
    </row>
    <row r="1125" spans="1:11" ht="15.75">
      <c r="A1125" s="24">
        <v>1075</v>
      </c>
      <c r="B1125" s="23" t="s">
        <v>5</v>
      </c>
      <c r="C1125" s="3">
        <f t="shared" si="394"/>
        <v>0</v>
      </c>
      <c r="D1125" s="3">
        <f>D1129+D1133</f>
        <v>0</v>
      </c>
      <c r="E1125" s="3">
        <f aca="true" t="shared" si="396" ref="E1125:J1125">E1129+E1133</f>
        <v>0</v>
      </c>
      <c r="F1125" s="3">
        <f t="shared" si="396"/>
        <v>0</v>
      </c>
      <c r="G1125" s="3">
        <f t="shared" si="396"/>
        <v>0</v>
      </c>
      <c r="H1125" s="3">
        <f t="shared" si="396"/>
        <v>0</v>
      </c>
      <c r="I1125" s="3">
        <f t="shared" si="396"/>
        <v>0</v>
      </c>
      <c r="J1125" s="3">
        <f t="shared" si="396"/>
        <v>0</v>
      </c>
      <c r="K1125" s="2" t="s">
        <v>4</v>
      </c>
    </row>
    <row r="1126" spans="1:11" ht="15.75">
      <c r="A1126" s="24">
        <v>1076</v>
      </c>
      <c r="B1126" s="23" t="s">
        <v>6</v>
      </c>
      <c r="C1126" s="3">
        <f t="shared" si="394"/>
        <v>0</v>
      </c>
      <c r="D1126" s="3">
        <f>D1130+D1134</f>
        <v>0</v>
      </c>
      <c r="E1126" s="3">
        <f aca="true" t="shared" si="397" ref="E1126:J1126">E1130+E1134</f>
        <v>0</v>
      </c>
      <c r="F1126" s="3">
        <f t="shared" si="397"/>
        <v>0</v>
      </c>
      <c r="G1126" s="3">
        <f t="shared" si="397"/>
        <v>0</v>
      </c>
      <c r="H1126" s="3">
        <f t="shared" si="397"/>
        <v>0</v>
      </c>
      <c r="I1126" s="3">
        <f t="shared" si="397"/>
        <v>0</v>
      </c>
      <c r="J1126" s="3">
        <f t="shared" si="397"/>
        <v>0</v>
      </c>
      <c r="K1126" s="2" t="s">
        <v>4</v>
      </c>
    </row>
    <row r="1127" spans="1:11" ht="15.75">
      <c r="A1127" s="24">
        <v>1077</v>
      </c>
      <c r="B1127" s="23" t="s">
        <v>215</v>
      </c>
      <c r="C1127" s="3">
        <f t="shared" si="394"/>
        <v>0</v>
      </c>
      <c r="D1127" s="3">
        <f>D1131+D1135</f>
        <v>0</v>
      </c>
      <c r="E1127" s="3">
        <f aca="true" t="shared" si="398" ref="E1127:J1127">E1131+E1135</f>
        <v>0</v>
      </c>
      <c r="F1127" s="3">
        <f t="shared" si="398"/>
        <v>0</v>
      </c>
      <c r="G1127" s="3">
        <f t="shared" si="398"/>
        <v>0</v>
      </c>
      <c r="H1127" s="3">
        <f t="shared" si="398"/>
        <v>0</v>
      </c>
      <c r="I1127" s="3">
        <f t="shared" si="398"/>
        <v>0</v>
      </c>
      <c r="J1127" s="3">
        <f t="shared" si="398"/>
        <v>0</v>
      </c>
      <c r="K1127" s="2" t="s">
        <v>4</v>
      </c>
    </row>
    <row r="1128" spans="1:11" ht="110.25">
      <c r="A1128" s="24">
        <v>1078</v>
      </c>
      <c r="B1128" s="5" t="s">
        <v>173</v>
      </c>
      <c r="C1128" s="3">
        <f t="shared" si="394"/>
        <v>0</v>
      </c>
      <c r="D1128" s="7">
        <f>SUM(D1129:D1131)</f>
        <v>0</v>
      </c>
      <c r="E1128" s="7">
        <f aca="true" t="shared" si="399" ref="E1128:J1128">SUM(E1129:E1131)</f>
        <v>0</v>
      </c>
      <c r="F1128" s="7">
        <f t="shared" si="399"/>
        <v>0</v>
      </c>
      <c r="G1128" s="7">
        <f t="shared" si="399"/>
        <v>0</v>
      </c>
      <c r="H1128" s="7">
        <f t="shared" si="399"/>
        <v>0</v>
      </c>
      <c r="I1128" s="7">
        <f t="shared" si="399"/>
        <v>0</v>
      </c>
      <c r="J1128" s="7">
        <f t="shared" si="399"/>
        <v>0</v>
      </c>
      <c r="K1128" s="1">
        <v>187</v>
      </c>
    </row>
    <row r="1129" spans="1:11" ht="15.75">
      <c r="A1129" s="24">
        <v>1079</v>
      </c>
      <c r="B1129" s="23" t="s">
        <v>5</v>
      </c>
      <c r="C1129" s="3">
        <f t="shared" si="394"/>
        <v>0</v>
      </c>
      <c r="D1129" s="3">
        <v>0</v>
      </c>
      <c r="E1129" s="3">
        <v>0</v>
      </c>
      <c r="F1129" s="3">
        <v>0</v>
      </c>
      <c r="G1129" s="3">
        <v>0</v>
      </c>
      <c r="H1129" s="3">
        <v>0</v>
      </c>
      <c r="I1129" s="3">
        <v>0</v>
      </c>
      <c r="J1129" s="3">
        <v>0</v>
      </c>
      <c r="K1129" s="2"/>
    </row>
    <row r="1130" spans="1:11" ht="15.75">
      <c r="A1130" s="24">
        <v>1080</v>
      </c>
      <c r="B1130" s="23" t="s">
        <v>6</v>
      </c>
      <c r="C1130" s="3">
        <f t="shared" si="394"/>
        <v>0</v>
      </c>
      <c r="D1130" s="3">
        <v>0</v>
      </c>
      <c r="E1130" s="3">
        <f>13-13</f>
        <v>0</v>
      </c>
      <c r="F1130" s="3">
        <v>0</v>
      </c>
      <c r="G1130" s="3">
        <v>0</v>
      </c>
      <c r="H1130" s="3">
        <v>0</v>
      </c>
      <c r="I1130" s="3">
        <v>0</v>
      </c>
      <c r="J1130" s="3">
        <v>0</v>
      </c>
      <c r="K1130" s="2"/>
    </row>
    <row r="1131" spans="1:11" ht="15.75">
      <c r="A1131" s="24">
        <v>1081</v>
      </c>
      <c r="B1131" s="23" t="s">
        <v>215</v>
      </c>
      <c r="C1131" s="3">
        <f t="shared" si="394"/>
        <v>0</v>
      </c>
      <c r="D1131" s="3">
        <v>0</v>
      </c>
      <c r="E1131" s="3">
        <v>0</v>
      </c>
      <c r="F1131" s="3">
        <v>0</v>
      </c>
      <c r="G1131" s="3">
        <v>0</v>
      </c>
      <c r="H1131" s="3">
        <v>0</v>
      </c>
      <c r="I1131" s="3">
        <v>0</v>
      </c>
      <c r="J1131" s="3">
        <v>0</v>
      </c>
      <c r="K1131" s="2"/>
    </row>
    <row r="1132" spans="1:11" ht="157.5">
      <c r="A1132" s="24">
        <v>1082</v>
      </c>
      <c r="B1132" s="23" t="s">
        <v>174</v>
      </c>
      <c r="C1132" s="3">
        <f t="shared" si="394"/>
        <v>0</v>
      </c>
      <c r="D1132" s="7">
        <f>SUM(D1133:D1135)</f>
        <v>0</v>
      </c>
      <c r="E1132" s="7">
        <f aca="true" t="shared" si="400" ref="E1132:J1132">SUM(E1133:E1135)</f>
        <v>0</v>
      </c>
      <c r="F1132" s="7">
        <f t="shared" si="400"/>
        <v>0</v>
      </c>
      <c r="G1132" s="7">
        <f t="shared" si="400"/>
        <v>0</v>
      </c>
      <c r="H1132" s="7">
        <f t="shared" si="400"/>
        <v>0</v>
      </c>
      <c r="I1132" s="7">
        <f t="shared" si="400"/>
        <v>0</v>
      </c>
      <c r="J1132" s="7">
        <f t="shared" si="400"/>
        <v>0</v>
      </c>
      <c r="K1132" s="1">
        <v>190</v>
      </c>
    </row>
    <row r="1133" spans="1:11" ht="15.75">
      <c r="A1133" s="24">
        <v>1083</v>
      </c>
      <c r="B1133" s="23" t="s">
        <v>5</v>
      </c>
      <c r="C1133" s="3">
        <f t="shared" si="394"/>
        <v>0</v>
      </c>
      <c r="D1133" s="3">
        <v>0</v>
      </c>
      <c r="E1133" s="3">
        <v>0</v>
      </c>
      <c r="F1133" s="3">
        <v>0</v>
      </c>
      <c r="G1133" s="3">
        <v>0</v>
      </c>
      <c r="H1133" s="3">
        <v>0</v>
      </c>
      <c r="I1133" s="3">
        <v>0</v>
      </c>
      <c r="J1133" s="3">
        <v>0</v>
      </c>
      <c r="K1133" s="2"/>
    </row>
    <row r="1134" spans="1:11" ht="15.75">
      <c r="A1134" s="24">
        <v>1084</v>
      </c>
      <c r="B1134" s="23" t="s">
        <v>6</v>
      </c>
      <c r="C1134" s="3">
        <f t="shared" si="394"/>
        <v>0</v>
      </c>
      <c r="D1134" s="3">
        <v>0</v>
      </c>
      <c r="E1134" s="3">
        <f>20-20</f>
        <v>0</v>
      </c>
      <c r="F1134" s="3">
        <v>0</v>
      </c>
      <c r="G1134" s="3">
        <v>0</v>
      </c>
      <c r="H1134" s="3">
        <v>0</v>
      </c>
      <c r="I1134" s="3">
        <v>0</v>
      </c>
      <c r="J1134" s="3">
        <v>0</v>
      </c>
      <c r="K1134" s="2"/>
    </row>
    <row r="1135" spans="1:11" ht="15.75">
      <c r="A1135" s="24">
        <v>1085</v>
      </c>
      <c r="B1135" s="23" t="s">
        <v>215</v>
      </c>
      <c r="C1135" s="3">
        <f t="shared" si="394"/>
        <v>0</v>
      </c>
      <c r="D1135" s="3">
        <v>0</v>
      </c>
      <c r="E1135" s="3">
        <v>0</v>
      </c>
      <c r="F1135" s="3">
        <v>0</v>
      </c>
      <c r="G1135" s="3">
        <v>0</v>
      </c>
      <c r="H1135" s="3">
        <v>0</v>
      </c>
      <c r="I1135" s="3">
        <v>0</v>
      </c>
      <c r="J1135" s="3">
        <v>0</v>
      </c>
      <c r="K1135" s="2"/>
    </row>
  </sheetData>
  <sheetProtection/>
  <mergeCells count="97">
    <mergeCell ref="A219:A220"/>
    <mergeCell ref="C219:C220"/>
    <mergeCell ref="D219:D220"/>
    <mergeCell ref="E219:E220"/>
    <mergeCell ref="B609:K609"/>
    <mergeCell ref="B604:K604"/>
    <mergeCell ref="I219:I220"/>
    <mergeCell ref="B351:K351"/>
    <mergeCell ref="B356:K356"/>
    <mergeCell ref="B466:K466"/>
    <mergeCell ref="B253:K253"/>
    <mergeCell ref="J219:J220"/>
    <mergeCell ref="B219:B220"/>
    <mergeCell ref="B361:K361"/>
    <mergeCell ref="B980:K980"/>
    <mergeCell ref="B263:K263"/>
    <mergeCell ref="B268:K268"/>
    <mergeCell ref="B273:K273"/>
    <mergeCell ref="B278:K278"/>
    <mergeCell ref="B471:K471"/>
    <mergeCell ref="B985:K985"/>
    <mergeCell ref="B990:K990"/>
    <mergeCell ref="B995:K995"/>
    <mergeCell ref="B1000:K1000"/>
    <mergeCell ref="B476:K476"/>
    <mergeCell ref="B581:K581"/>
    <mergeCell ref="B586:K586"/>
    <mergeCell ref="B591:K591"/>
    <mergeCell ref="B793:K793"/>
    <mergeCell ref="B883:K883"/>
    <mergeCell ref="B888:K888"/>
    <mergeCell ref="B893:K893"/>
    <mergeCell ref="B898:K898"/>
    <mergeCell ref="B798:K798"/>
    <mergeCell ref="B778:K778"/>
    <mergeCell ref="B783:K783"/>
    <mergeCell ref="B788:K788"/>
    <mergeCell ref="B179:K179"/>
    <mergeCell ref="B184:K184"/>
    <mergeCell ref="B189:K189"/>
    <mergeCell ref="B194:K194"/>
    <mergeCell ref="B258:K258"/>
    <mergeCell ref="B38:K38"/>
    <mergeCell ref="K219:K220"/>
    <mergeCell ref="F219:F220"/>
    <mergeCell ref="G219:G220"/>
    <mergeCell ref="H219:H220"/>
    <mergeCell ref="B48:K48"/>
    <mergeCell ref="B43:K43"/>
    <mergeCell ref="B53:K53"/>
    <mergeCell ref="B174:K174"/>
    <mergeCell ref="A15:K15"/>
    <mergeCell ref="A16:K16"/>
    <mergeCell ref="A17:K17"/>
    <mergeCell ref="A18:A19"/>
    <mergeCell ref="B18:B19"/>
    <mergeCell ref="C18:J18"/>
    <mergeCell ref="B427:K427"/>
    <mergeCell ref="B432:K432"/>
    <mergeCell ref="B437:K437"/>
    <mergeCell ref="B442:K442"/>
    <mergeCell ref="B366:K366"/>
    <mergeCell ref="B283:K283"/>
    <mergeCell ref="B288:K288"/>
    <mergeCell ref="B293:K293"/>
    <mergeCell ref="B297:K297"/>
    <mergeCell ref="B346:K346"/>
    <mergeCell ref="B1123:K1123"/>
    <mergeCell ref="B1058:K1058"/>
    <mergeCell ref="B1063:K1063"/>
    <mergeCell ref="B1068:K1068"/>
    <mergeCell ref="B1073:K1073"/>
    <mergeCell ref="B33:K33"/>
    <mergeCell ref="B1013:K1013"/>
    <mergeCell ref="B1018:K1018"/>
    <mergeCell ref="B1023:K1023"/>
    <mergeCell ref="B1028:K1028"/>
    <mergeCell ref="B1078:K1078"/>
    <mergeCell ref="B447:K447"/>
    <mergeCell ref="B1103:K1103"/>
    <mergeCell ref="B1108:K1108"/>
    <mergeCell ref="B1113:K1113"/>
    <mergeCell ref="B1118:K1118"/>
    <mergeCell ref="B1033:K1033"/>
    <mergeCell ref="B903:K903"/>
    <mergeCell ref="B456:K456"/>
    <mergeCell ref="B461:K461"/>
    <mergeCell ref="H244:H245"/>
    <mergeCell ref="I244:I245"/>
    <mergeCell ref="J244:J245"/>
    <mergeCell ref="K244:K245"/>
    <mergeCell ref="B244:B245"/>
    <mergeCell ref="C244:C245"/>
    <mergeCell ref="D244:D245"/>
    <mergeCell ref="E244:E245"/>
    <mergeCell ref="F244:F245"/>
    <mergeCell ref="G244:G245"/>
  </mergeCells>
  <printOptions/>
  <pageMargins left="0.3937007874015748" right="0.27" top="0.41" bottom="0.19" header="0.31496062992125984" footer="0.19"/>
  <pageSetup fitToHeight="40" fitToWidth="1" horizontalDpi="600" verticalDpi="600" orientation="portrait" paperSize="9" scale="74" r:id="rId1"/>
  <ignoredErrors>
    <ignoredError sqref="C371 C375 C302 D906:J906 F1036 E1081:F1081 E479:J479 E801 G1036:J1036 C25 C29 G800 H5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2018-01-29T12:48:17Z</dcterms:modified>
  <cp:category/>
  <cp:version/>
  <cp:contentType/>
  <cp:contentStatus/>
</cp:coreProperties>
</file>