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65"/>
  </bookViews>
  <sheets>
    <sheet name="Программа " sheetId="1" r:id="rId1"/>
    <sheet name="Лист2" sheetId="4" r:id="rId2"/>
  </sheets>
  <definedNames>
    <definedName name="_xlnm.Print_Area" localSheetId="0">'Программа '!$A$1:$K$1215</definedName>
  </definedNames>
  <calcPr calcId="124519"/>
</workbook>
</file>

<file path=xl/calcChain.xml><?xml version="1.0" encoding="utf-8"?>
<calcChain xmlns="http://schemas.openxmlformats.org/spreadsheetml/2006/main">
  <c r="E441" i="1"/>
  <c r="E446"/>
  <c r="E443" s="1"/>
  <c r="C443" s="1"/>
  <c r="E1068"/>
  <c r="E1073"/>
  <c r="E532"/>
  <c r="C532" s="1"/>
  <c r="E168"/>
  <c r="E153" s="1"/>
  <c r="C173"/>
  <c r="C170"/>
  <c r="E170"/>
  <c r="E530"/>
  <c r="C587"/>
  <c r="C584"/>
  <c r="C581"/>
  <c r="C579"/>
  <c r="E696"/>
  <c r="E702"/>
  <c r="E13"/>
  <c r="E714"/>
  <c r="E90"/>
  <c r="E436"/>
  <c r="E981"/>
  <c r="E209"/>
  <c r="C264"/>
  <c r="C261"/>
  <c r="E261"/>
  <c r="E525"/>
  <c r="E457" s="1"/>
  <c r="I522"/>
  <c r="H522"/>
  <c r="C535"/>
  <c r="E527"/>
  <c r="C269"/>
  <c r="C266"/>
  <c r="E266"/>
  <c r="E754"/>
  <c r="E805"/>
  <c r="E795"/>
  <c r="E824"/>
  <c r="C446"/>
  <c r="C750"/>
  <c r="E581"/>
  <c r="E579" s="1"/>
  <c r="E810"/>
  <c r="E819"/>
  <c r="E822"/>
  <c r="E63"/>
  <c r="C98"/>
  <c r="E95"/>
  <c r="C95" s="1"/>
  <c r="E1063"/>
  <c r="E1075"/>
  <c r="E976"/>
  <c r="E973" s="1"/>
  <c r="E671"/>
  <c r="E626"/>
  <c r="D1177"/>
  <c r="E577" l="1"/>
  <c r="E790"/>
  <c r="D1073"/>
  <c r="D1068"/>
  <c r="D646"/>
  <c r="E413"/>
  <c r="G1043"/>
  <c r="F1012"/>
  <c r="F1043"/>
  <c r="F189"/>
  <c r="E547"/>
  <c r="E522"/>
  <c r="E1093"/>
  <c r="E1043"/>
  <c r="C754"/>
  <c r="E751"/>
  <c r="C751" s="1"/>
  <c r="C686"/>
  <c r="C530"/>
  <c r="C527"/>
  <c r="C386"/>
  <c r="C376"/>
  <c r="E373"/>
  <c r="C373" s="1"/>
  <c r="E433"/>
  <c r="C433" s="1"/>
  <c r="E428"/>
  <c r="C428" s="1"/>
  <c r="E423"/>
  <c r="C423" s="1"/>
  <c r="E418"/>
  <c r="C418" s="1"/>
  <c r="E408"/>
  <c r="C408" s="1"/>
  <c r="C411"/>
  <c r="C406"/>
  <c r="E403"/>
  <c r="C403" s="1"/>
  <c r="E398"/>
  <c r="C398" s="1"/>
  <c r="C401"/>
  <c r="E393"/>
  <c r="C393" s="1"/>
  <c r="C396"/>
  <c r="E388"/>
  <c r="C388" s="1"/>
  <c r="C391"/>
  <c r="E383"/>
  <c r="C383" s="1"/>
  <c r="E378"/>
  <c r="C378" s="1"/>
  <c r="C381"/>
  <c r="J442"/>
  <c r="I442" s="1"/>
  <c r="H442" s="1"/>
  <c r="G442" s="1"/>
  <c r="F442" s="1"/>
  <c r="E442" s="1"/>
  <c r="D442" s="1"/>
  <c r="C442" s="1"/>
  <c r="E448"/>
  <c r="G448"/>
  <c r="H448"/>
  <c r="I448"/>
  <c r="J448"/>
  <c r="E438" l="1"/>
  <c r="C438" s="1"/>
  <c r="E189"/>
  <c r="E184" s="1"/>
  <c r="C168"/>
  <c r="E165"/>
  <c r="C165" s="1"/>
  <c r="C148"/>
  <c r="E145"/>
  <c r="C145" s="1"/>
  <c r="D1178"/>
  <c r="D1127"/>
  <c r="D1128"/>
  <c r="C1078"/>
  <c r="D1075"/>
  <c r="C1075" s="1"/>
  <c r="D1021"/>
  <c r="D1022"/>
  <c r="D800"/>
  <c r="D819"/>
  <c r="D581"/>
  <c r="D579" s="1"/>
  <c r="D587"/>
  <c r="D577" s="1"/>
  <c r="D451"/>
  <c r="D448" s="1"/>
  <c r="D342"/>
  <c r="D725"/>
  <c r="D715" s="1"/>
  <c r="D63"/>
  <c r="D1158"/>
  <c r="D1143"/>
  <c r="D1138"/>
  <c r="D1123"/>
  <c r="D1063"/>
  <c r="D306"/>
  <c r="D747"/>
  <c r="C747" s="1"/>
  <c r="D584" l="1"/>
  <c r="D259"/>
  <c r="D1157"/>
  <c r="D1107" s="1"/>
  <c r="D666"/>
  <c r="D1173"/>
  <c r="D1088"/>
  <c r="D971"/>
  <c r="D967"/>
  <c r="D500"/>
  <c r="D163"/>
  <c r="D118"/>
  <c r="D347"/>
  <c r="D824" l="1"/>
  <c r="D810"/>
  <c r="D840"/>
  <c r="D870"/>
  <c r="D194"/>
  <c r="C1178"/>
  <c r="D958"/>
  <c r="J94"/>
  <c r="I94" s="1"/>
  <c r="H94" s="1"/>
  <c r="G94" s="1"/>
  <c r="F94" s="1"/>
  <c r="E94" s="1"/>
  <c r="D94" s="1"/>
  <c r="C94" s="1"/>
  <c r="J93"/>
  <c r="I93" s="1"/>
  <c r="H93" s="1"/>
  <c r="G93" s="1"/>
  <c r="F93" s="1"/>
  <c r="C93" s="1"/>
  <c r="J92"/>
  <c r="I92" s="1"/>
  <c r="H92" s="1"/>
  <c r="G92" s="1"/>
  <c r="F92" s="1"/>
  <c r="D92" s="1"/>
  <c r="C92" s="1"/>
  <c r="J91"/>
  <c r="I91" s="1"/>
  <c r="H91" s="1"/>
  <c r="G91" s="1"/>
  <c r="F91" s="1"/>
  <c r="D91" s="1"/>
  <c r="C91" s="1"/>
  <c r="J90"/>
  <c r="I90" s="1"/>
  <c r="H90" s="1"/>
  <c r="G90" s="1"/>
  <c r="F90" s="1"/>
  <c r="D953"/>
  <c r="D88"/>
  <c r="D986"/>
  <c r="G301"/>
  <c r="G280"/>
  <c r="G274" s="1"/>
  <c r="G189"/>
  <c r="F259"/>
  <c r="G259"/>
  <c r="F451"/>
  <c r="F448" s="1"/>
  <c r="C448" s="1"/>
  <c r="D153"/>
  <c r="D113"/>
  <c r="D108" s="1"/>
  <c r="D671"/>
  <c r="J964"/>
  <c r="I964" s="1"/>
  <c r="H964" s="1"/>
  <c r="G964" s="1"/>
  <c r="F964" s="1"/>
  <c r="E964" s="1"/>
  <c r="D964" s="1"/>
  <c r="J965"/>
  <c r="I965" s="1"/>
  <c r="H965" s="1"/>
  <c r="G965" s="1"/>
  <c r="F965" s="1"/>
  <c r="E965" s="1"/>
  <c r="J966"/>
  <c r="I966" s="1"/>
  <c r="H966" s="1"/>
  <c r="G966" s="1"/>
  <c r="F966" s="1"/>
  <c r="E966" s="1"/>
  <c r="D966" s="1"/>
  <c r="C966" s="1"/>
  <c r="J967"/>
  <c r="I967" s="1"/>
  <c r="H967" s="1"/>
  <c r="G967" s="1"/>
  <c r="F967" s="1"/>
  <c r="E967" s="1"/>
  <c r="C967" s="1"/>
  <c r="J972"/>
  <c r="I972" s="1"/>
  <c r="H972" s="1"/>
  <c r="G972" s="1"/>
  <c r="F972" s="1"/>
  <c r="E972" s="1"/>
  <c r="D972" s="1"/>
  <c r="D969" s="1"/>
  <c r="D115"/>
  <c r="D300"/>
  <c r="J368"/>
  <c r="I368" s="1"/>
  <c r="H368" s="1"/>
  <c r="G368" s="1"/>
  <c r="F368" s="1"/>
  <c r="E368" s="1"/>
  <c r="D368" s="1"/>
  <c r="C368" s="1"/>
  <c r="J369"/>
  <c r="I369" s="1"/>
  <c r="H369" s="1"/>
  <c r="G369" s="1"/>
  <c r="F369" s="1"/>
  <c r="E369" s="1"/>
  <c r="J370"/>
  <c r="I370" s="1"/>
  <c r="H370" s="1"/>
  <c r="G370" s="1"/>
  <c r="F370" s="1"/>
  <c r="E370" s="1"/>
  <c r="D370" s="1"/>
  <c r="C370" s="1"/>
  <c r="J371"/>
  <c r="I371" s="1"/>
  <c r="H371" s="1"/>
  <c r="G371" s="1"/>
  <c r="F371" s="1"/>
  <c r="E371" s="1"/>
  <c r="C371" s="1"/>
  <c r="J372"/>
  <c r="I372" s="1"/>
  <c r="H372" s="1"/>
  <c r="G372" s="1"/>
  <c r="F372" s="1"/>
  <c r="E372" s="1"/>
  <c r="D372" s="1"/>
  <c r="C372" s="1"/>
  <c r="J359"/>
  <c r="I359" s="1"/>
  <c r="H359" s="1"/>
  <c r="G359" s="1"/>
  <c r="F359" s="1"/>
  <c r="E359" s="1"/>
  <c r="J360"/>
  <c r="I360" s="1"/>
  <c r="H360" s="1"/>
  <c r="G360" s="1"/>
  <c r="F360" s="1"/>
  <c r="E360" s="1"/>
  <c r="D360" s="1"/>
  <c r="C360" s="1"/>
  <c r="J361"/>
  <c r="I361" s="1"/>
  <c r="H361" s="1"/>
  <c r="G361" s="1"/>
  <c r="F361" s="1"/>
  <c r="E361" s="1"/>
  <c r="C361" s="1"/>
  <c r="J362"/>
  <c r="I362" s="1"/>
  <c r="H362" s="1"/>
  <c r="G362" s="1"/>
  <c r="F362" s="1"/>
  <c r="E362" s="1"/>
  <c r="C362" s="1"/>
  <c r="J363"/>
  <c r="I363" s="1"/>
  <c r="H363" s="1"/>
  <c r="G363" s="1"/>
  <c r="F363" s="1"/>
  <c r="E363" s="1"/>
  <c r="D363" s="1"/>
  <c r="C363" s="1"/>
  <c r="J364"/>
  <c r="I364" s="1"/>
  <c r="H364" s="1"/>
  <c r="G364" s="1"/>
  <c r="F364" s="1"/>
  <c r="E364" s="1"/>
  <c r="J365"/>
  <c r="I365" s="1"/>
  <c r="H365" s="1"/>
  <c r="G365" s="1"/>
  <c r="F365" s="1"/>
  <c r="E365" s="1"/>
  <c r="D365" s="1"/>
  <c r="C365" s="1"/>
  <c r="J366"/>
  <c r="I366" s="1"/>
  <c r="H366" s="1"/>
  <c r="G366" s="1"/>
  <c r="F366" s="1"/>
  <c r="E366" s="1"/>
  <c r="C366" s="1"/>
  <c r="J367"/>
  <c r="I367" s="1"/>
  <c r="H367" s="1"/>
  <c r="G367" s="1"/>
  <c r="F367" s="1"/>
  <c r="E367" s="1"/>
  <c r="D367" s="1"/>
  <c r="C367" s="1"/>
  <c r="J349"/>
  <c r="I349" s="1"/>
  <c r="H349" s="1"/>
  <c r="G349" s="1"/>
  <c r="F349" s="1"/>
  <c r="E349" s="1"/>
  <c r="J350"/>
  <c r="I350" s="1"/>
  <c r="H350" s="1"/>
  <c r="G350" s="1"/>
  <c r="F350" s="1"/>
  <c r="E350" s="1"/>
  <c r="D350" s="1"/>
  <c r="C350" s="1"/>
  <c r="J351"/>
  <c r="I351" s="1"/>
  <c r="H351" s="1"/>
  <c r="G351" s="1"/>
  <c r="F351" s="1"/>
  <c r="E351" s="1"/>
  <c r="C351" s="1"/>
  <c r="J352"/>
  <c r="I352" s="1"/>
  <c r="H352" s="1"/>
  <c r="G352" s="1"/>
  <c r="F352" s="1"/>
  <c r="E352" s="1"/>
  <c r="J353"/>
  <c r="I353" s="1"/>
  <c r="H353" s="1"/>
  <c r="G353" s="1"/>
  <c r="F353" s="1"/>
  <c r="E353" s="1"/>
  <c r="D353" s="1"/>
  <c r="C353" s="1"/>
  <c r="J354"/>
  <c r="I354" s="1"/>
  <c r="H354" s="1"/>
  <c r="G354" s="1"/>
  <c r="F354" s="1"/>
  <c r="E354" s="1"/>
  <c r="J355"/>
  <c r="I355" s="1"/>
  <c r="H355" s="1"/>
  <c r="G355" s="1"/>
  <c r="F355" s="1"/>
  <c r="E355" s="1"/>
  <c r="D355" s="1"/>
  <c r="J356"/>
  <c r="I356" s="1"/>
  <c r="H356" s="1"/>
  <c r="G356" s="1"/>
  <c r="F356" s="1"/>
  <c r="E356" s="1"/>
  <c r="C356" s="1"/>
  <c r="J357"/>
  <c r="I357" s="1"/>
  <c r="H357" s="1"/>
  <c r="G357" s="1"/>
  <c r="F357" s="1"/>
  <c r="E357" s="1"/>
  <c r="C357" s="1"/>
  <c r="J358"/>
  <c r="I358" s="1"/>
  <c r="H358" s="1"/>
  <c r="G358" s="1"/>
  <c r="F358" s="1"/>
  <c r="E358" s="1"/>
  <c r="D358" s="1"/>
  <c r="C358" s="1"/>
  <c r="E312" l="1"/>
  <c r="E307"/>
  <c r="D352"/>
  <c r="C352" s="1"/>
  <c r="D90"/>
  <c r="C90" s="1"/>
  <c r="D965"/>
  <c r="C965" s="1"/>
  <c r="D369"/>
  <c r="C369" s="1"/>
  <c r="D349"/>
  <c r="C349" s="1"/>
  <c r="D364"/>
  <c r="C364" s="1"/>
  <c r="D359"/>
  <c r="C359" s="1"/>
  <c r="C355"/>
  <c r="D354"/>
  <c r="C354" s="1"/>
  <c r="D795"/>
  <c r="D805"/>
  <c r="J959"/>
  <c r="I959" s="1"/>
  <c r="H959" s="1"/>
  <c r="G959" s="1"/>
  <c r="F959" s="1"/>
  <c r="E959" s="1"/>
  <c r="D959" s="1"/>
  <c r="J960"/>
  <c r="I960" s="1"/>
  <c r="H960" s="1"/>
  <c r="G960" s="1"/>
  <c r="F960" s="1"/>
  <c r="J961"/>
  <c r="I961" s="1"/>
  <c r="H961" s="1"/>
  <c r="G961" s="1"/>
  <c r="F961" s="1"/>
  <c r="E961" s="1"/>
  <c r="J962"/>
  <c r="I962" s="1"/>
  <c r="H962" s="1"/>
  <c r="G962" s="1"/>
  <c r="F962" s="1"/>
  <c r="E962" s="1"/>
  <c r="D962" s="1"/>
  <c r="C962" s="1"/>
  <c r="J963"/>
  <c r="I963" s="1"/>
  <c r="H963" s="1"/>
  <c r="G963" s="1"/>
  <c r="F963" s="1"/>
  <c r="C963" s="1"/>
  <c r="C964"/>
  <c r="D1098"/>
  <c r="D981"/>
  <c r="D976" s="1"/>
  <c r="D790" l="1"/>
  <c r="D961"/>
  <c r="D960" s="1"/>
  <c r="E960"/>
  <c r="C961"/>
  <c r="C960" l="1"/>
  <c r="J954"/>
  <c r="I954" s="1"/>
  <c r="H954" s="1"/>
  <c r="G954" s="1"/>
  <c r="F954" s="1"/>
  <c r="E954" s="1"/>
  <c r="D954" s="1"/>
  <c r="C954" s="1"/>
  <c r="J955"/>
  <c r="I955" s="1"/>
  <c r="H955" s="1"/>
  <c r="G955" s="1"/>
  <c r="F955" s="1"/>
  <c r="E955" s="1"/>
  <c r="J956"/>
  <c r="I956" s="1"/>
  <c r="H956" s="1"/>
  <c r="G956" s="1"/>
  <c r="F956" s="1"/>
  <c r="E956" s="1"/>
  <c r="D956" s="1"/>
  <c r="C956" s="1"/>
  <c r="J957"/>
  <c r="I957" s="1"/>
  <c r="H957" s="1"/>
  <c r="G957" s="1"/>
  <c r="F957" s="1"/>
  <c r="E957" s="1"/>
  <c r="D957" s="1"/>
  <c r="C957" s="1"/>
  <c r="J958"/>
  <c r="I958" s="1"/>
  <c r="H958" s="1"/>
  <c r="G958" s="1"/>
  <c r="F958" s="1"/>
  <c r="E958" s="1"/>
  <c r="C958" s="1"/>
  <c r="C959"/>
  <c r="D1093"/>
  <c r="J1099"/>
  <c r="I1099" s="1"/>
  <c r="H1099" s="1"/>
  <c r="G1099" s="1"/>
  <c r="F1099" s="1"/>
  <c r="E1099" s="1"/>
  <c r="D1099" s="1"/>
  <c r="J1100"/>
  <c r="I1100" s="1"/>
  <c r="H1100" s="1"/>
  <c r="G1100" s="1"/>
  <c r="F1100" s="1"/>
  <c r="J1101"/>
  <c r="I1101" s="1"/>
  <c r="H1101" s="1"/>
  <c r="G1101" s="1"/>
  <c r="F1101" s="1"/>
  <c r="E1101" s="1"/>
  <c r="J1102"/>
  <c r="I1102" s="1"/>
  <c r="H1102" s="1"/>
  <c r="G1102" s="1"/>
  <c r="F1102" s="1"/>
  <c r="E1102" s="1"/>
  <c r="D1102" s="1"/>
  <c r="C1102" s="1"/>
  <c r="J1103"/>
  <c r="I1103" s="1"/>
  <c r="H1103" s="1"/>
  <c r="G1103" s="1"/>
  <c r="F1103" s="1"/>
  <c r="C1103" s="1"/>
  <c r="J1104"/>
  <c r="I1104" s="1"/>
  <c r="H1104" s="1"/>
  <c r="G1104" s="1"/>
  <c r="F1104" s="1"/>
  <c r="E1104" s="1"/>
  <c r="D1104" s="1"/>
  <c r="C1104" s="1"/>
  <c r="J982"/>
  <c r="I982" s="1"/>
  <c r="H982" s="1"/>
  <c r="G982" s="1"/>
  <c r="F982" s="1"/>
  <c r="E982" s="1"/>
  <c r="D982" s="1"/>
  <c r="J983"/>
  <c r="I983" s="1"/>
  <c r="H983" s="1"/>
  <c r="G983" s="1"/>
  <c r="F983" s="1"/>
  <c r="J984"/>
  <c r="I984" s="1"/>
  <c r="H984" s="1"/>
  <c r="G984" s="1"/>
  <c r="F984" s="1"/>
  <c r="E984" s="1"/>
  <c r="J985"/>
  <c r="I985" s="1"/>
  <c r="H985" s="1"/>
  <c r="G985" s="1"/>
  <c r="F985" s="1"/>
  <c r="E985" s="1"/>
  <c r="D985" s="1"/>
  <c r="C985" s="1"/>
  <c r="J986"/>
  <c r="I986" s="1"/>
  <c r="H986" s="1"/>
  <c r="G986" s="1"/>
  <c r="F986" s="1"/>
  <c r="C986" s="1"/>
  <c r="J987"/>
  <c r="I987" s="1"/>
  <c r="H987" s="1"/>
  <c r="G987" s="1"/>
  <c r="F987" s="1"/>
  <c r="E987" s="1"/>
  <c r="D987" s="1"/>
  <c r="C987" s="1"/>
  <c r="D327"/>
  <c r="D317"/>
  <c r="C342"/>
  <c r="D339"/>
  <c r="C339" s="1"/>
  <c r="J1169"/>
  <c r="I1169" s="1"/>
  <c r="H1169" s="1"/>
  <c r="G1169" s="1"/>
  <c r="F1169" s="1"/>
  <c r="E1169" s="1"/>
  <c r="D1169" s="1"/>
  <c r="J1170"/>
  <c r="I1170" s="1"/>
  <c r="H1170" s="1"/>
  <c r="G1170" s="1"/>
  <c r="F1170" s="1"/>
  <c r="E1170" s="1"/>
  <c r="J1171"/>
  <c r="I1171" s="1"/>
  <c r="H1171" s="1"/>
  <c r="G1171" s="1"/>
  <c r="F1171" s="1"/>
  <c r="E1171" s="1"/>
  <c r="D1171" s="1"/>
  <c r="J1172"/>
  <c r="I1172" s="1"/>
  <c r="H1172" s="1"/>
  <c r="G1172" s="1"/>
  <c r="F1172" s="1"/>
  <c r="E1172" s="1"/>
  <c r="D1172" s="1"/>
  <c r="C1172" s="1"/>
  <c r="J1173"/>
  <c r="I1173" s="1"/>
  <c r="H1173" s="1"/>
  <c r="G1173" s="1"/>
  <c r="F1173" s="1"/>
  <c r="E1173" s="1"/>
  <c r="C1173" s="1"/>
  <c r="J1179"/>
  <c r="I1179" s="1"/>
  <c r="H1179" s="1"/>
  <c r="G1179" s="1"/>
  <c r="F1179" s="1"/>
  <c r="E1179" s="1"/>
  <c r="D1179" s="1"/>
  <c r="D219"/>
  <c r="C824"/>
  <c r="D822"/>
  <c r="C822" s="1"/>
  <c r="J949"/>
  <c r="I949" s="1"/>
  <c r="H949" s="1"/>
  <c r="G949" s="1"/>
  <c r="F949" s="1"/>
  <c r="E949" s="1"/>
  <c r="D949" s="1"/>
  <c r="J950"/>
  <c r="I950" s="1"/>
  <c r="H950" s="1"/>
  <c r="G950" s="1"/>
  <c r="F950" s="1"/>
  <c r="E950" s="1"/>
  <c r="J951"/>
  <c r="I951" s="1"/>
  <c r="H951" s="1"/>
  <c r="G951" s="1"/>
  <c r="F951" s="1"/>
  <c r="E951" s="1"/>
  <c r="D951" s="1"/>
  <c r="C951" s="1"/>
  <c r="J952"/>
  <c r="I952" s="1"/>
  <c r="H952" s="1"/>
  <c r="G952" s="1"/>
  <c r="F952" s="1"/>
  <c r="E952" s="1"/>
  <c r="D952" s="1"/>
  <c r="C952" s="1"/>
  <c r="J953"/>
  <c r="I953" s="1"/>
  <c r="H953" s="1"/>
  <c r="G953" s="1"/>
  <c r="F953" s="1"/>
  <c r="E953" s="1"/>
  <c r="C953" s="1"/>
  <c r="J84"/>
  <c r="I84" s="1"/>
  <c r="H84" s="1"/>
  <c r="G84" s="1"/>
  <c r="F84" s="1"/>
  <c r="E84" s="1"/>
  <c r="D84" s="1"/>
  <c r="J85"/>
  <c r="I85" s="1"/>
  <c r="H85" s="1"/>
  <c r="G85" s="1"/>
  <c r="F85" s="1"/>
  <c r="E85" s="1"/>
  <c r="J86"/>
  <c r="I86" s="1"/>
  <c r="H86" s="1"/>
  <c r="G86" s="1"/>
  <c r="F86" s="1"/>
  <c r="E86" s="1"/>
  <c r="D86" s="1"/>
  <c r="J87"/>
  <c r="I87" s="1"/>
  <c r="H87" s="1"/>
  <c r="G87" s="1"/>
  <c r="F87" s="1"/>
  <c r="E87" s="1"/>
  <c r="D87" s="1"/>
  <c r="C87" s="1"/>
  <c r="J88"/>
  <c r="I88" s="1"/>
  <c r="H88" s="1"/>
  <c r="G88" s="1"/>
  <c r="F88" s="1"/>
  <c r="E88" s="1"/>
  <c r="C88" s="1"/>
  <c r="J89"/>
  <c r="I89" s="1"/>
  <c r="H89" s="1"/>
  <c r="G89" s="1"/>
  <c r="F89" s="1"/>
  <c r="E89" s="1"/>
  <c r="D89" s="1"/>
  <c r="C89" s="1"/>
  <c r="D1148"/>
  <c r="D1108" s="1"/>
  <c r="D344"/>
  <c r="C347"/>
  <c r="C344" s="1"/>
  <c r="D120"/>
  <c r="C124"/>
  <c r="C122"/>
  <c r="C121"/>
  <c r="C123"/>
  <c r="D636"/>
  <c r="D714"/>
  <c r="D702" s="1"/>
  <c r="D13" s="1"/>
  <c r="J653"/>
  <c r="I653" s="1"/>
  <c r="H653" s="1"/>
  <c r="G653" s="1"/>
  <c r="F653" s="1"/>
  <c r="E653" s="1"/>
  <c r="J654"/>
  <c r="I654" s="1"/>
  <c r="H654" s="1"/>
  <c r="G654" s="1"/>
  <c r="F654" s="1"/>
  <c r="E654" s="1"/>
  <c r="D654" s="1"/>
  <c r="C654" s="1"/>
  <c r="J655"/>
  <c r="I655" s="1"/>
  <c r="H655" s="1"/>
  <c r="G655" s="1"/>
  <c r="F655" s="1"/>
  <c r="E655" s="1"/>
  <c r="D655" s="1"/>
  <c r="C655" s="1"/>
  <c r="J656"/>
  <c r="I656" s="1"/>
  <c r="H656" s="1"/>
  <c r="G656" s="1"/>
  <c r="F656" s="1"/>
  <c r="E656" s="1"/>
  <c r="J657"/>
  <c r="I657" s="1"/>
  <c r="H657" s="1"/>
  <c r="G657" s="1"/>
  <c r="F657" s="1"/>
  <c r="E657" s="1"/>
  <c r="D657" s="1"/>
  <c r="C657" s="1"/>
  <c r="D48"/>
  <c r="D495"/>
  <c r="D492" s="1"/>
  <c r="D497"/>
  <c r="C118"/>
  <c r="C115"/>
  <c r="C515"/>
  <c r="C510"/>
  <c r="C490"/>
  <c r="C870"/>
  <c r="D1101" l="1"/>
  <c r="C1101" s="1"/>
  <c r="E1100"/>
  <c r="D984"/>
  <c r="D983" s="1"/>
  <c r="E983"/>
  <c r="D312"/>
  <c r="D309" s="1"/>
  <c r="C1179"/>
  <c r="D1175"/>
  <c r="C1175" s="1"/>
  <c r="D43"/>
  <c r="D696"/>
  <c r="D653"/>
  <c r="C653" s="1"/>
  <c r="D955"/>
  <c r="C955" s="1"/>
  <c r="D1100"/>
  <c r="C984"/>
  <c r="C1171"/>
  <c r="D1170"/>
  <c r="C1170" s="1"/>
  <c r="D950"/>
  <c r="C950" s="1"/>
  <c r="C86"/>
  <c r="D85"/>
  <c r="C85" s="1"/>
  <c r="C120"/>
  <c r="C656"/>
  <c r="D463"/>
  <c r="D457" s="1"/>
  <c r="D454" s="1"/>
  <c r="C337"/>
  <c r="C332"/>
  <c r="C327"/>
  <c r="C322"/>
  <c r="C317"/>
  <c r="D314"/>
  <c r="C314" s="1"/>
  <c r="D324"/>
  <c r="C324" s="1"/>
  <c r="D329"/>
  <c r="C329" s="1"/>
  <c r="D334"/>
  <c r="C334" s="1"/>
  <c r="D319"/>
  <c r="C319" s="1"/>
  <c r="C983" l="1"/>
  <c r="C1100"/>
  <c r="E1057"/>
  <c r="E18" s="1"/>
  <c r="E8" s="1"/>
  <c r="F1057"/>
  <c r="F18" s="1"/>
  <c r="G1057"/>
  <c r="H1057"/>
  <c r="I1057"/>
  <c r="J1057"/>
  <c r="J790" l="1"/>
  <c r="I790"/>
  <c r="H790"/>
  <c r="G790"/>
  <c r="F790"/>
  <c r="C819"/>
  <c r="E636"/>
  <c r="D209"/>
  <c r="J80"/>
  <c r="I80" s="1"/>
  <c r="H80" s="1"/>
  <c r="G80" s="1"/>
  <c r="F80" s="1"/>
  <c r="E80" s="1"/>
  <c r="J82"/>
  <c r="I82" s="1"/>
  <c r="H82" s="1"/>
  <c r="G82" s="1"/>
  <c r="F82" s="1"/>
  <c r="E82" s="1"/>
  <c r="D82" s="1"/>
  <c r="J83"/>
  <c r="I83" s="1"/>
  <c r="H83" s="1"/>
  <c r="G83" s="1"/>
  <c r="F83" s="1"/>
  <c r="E83" s="1"/>
  <c r="C83" s="1"/>
  <c r="C84"/>
  <c r="J125"/>
  <c r="I125" s="1"/>
  <c r="H125" s="1"/>
  <c r="G125" s="1"/>
  <c r="F125" s="1"/>
  <c r="E125" s="1"/>
  <c r="D125" s="1"/>
  <c r="C125" s="1"/>
  <c r="J127"/>
  <c r="I127" s="1"/>
  <c r="H127" s="1"/>
  <c r="G127" s="1"/>
  <c r="F127" s="1"/>
  <c r="E127" s="1"/>
  <c r="D127" s="1"/>
  <c r="C127" s="1"/>
  <c r="J128"/>
  <c r="I128" s="1"/>
  <c r="H128" s="1"/>
  <c r="G128" s="1"/>
  <c r="F128" s="1"/>
  <c r="E128" s="1"/>
  <c r="J129"/>
  <c r="I129" s="1"/>
  <c r="H129" s="1"/>
  <c r="G129" s="1"/>
  <c r="F129" s="1"/>
  <c r="E129" s="1"/>
  <c r="D129" s="1"/>
  <c r="C129" s="1"/>
  <c r="C130"/>
  <c r="J132"/>
  <c r="I132" s="1"/>
  <c r="H132" s="1"/>
  <c r="G132" s="1"/>
  <c r="F132" s="1"/>
  <c r="E132" s="1"/>
  <c r="D132" s="1"/>
  <c r="C132" s="1"/>
  <c r="J133"/>
  <c r="I133" s="1"/>
  <c r="H133" s="1"/>
  <c r="G133" s="1"/>
  <c r="F133" s="1"/>
  <c r="E133" s="1"/>
  <c r="D133" s="1"/>
  <c r="C133" s="1"/>
  <c r="J134"/>
  <c r="I134" s="1"/>
  <c r="H134" s="1"/>
  <c r="G134" s="1"/>
  <c r="F134" s="1"/>
  <c r="E134" s="1"/>
  <c r="D134" s="1"/>
  <c r="C134" s="1"/>
  <c r="J137"/>
  <c r="I137" s="1"/>
  <c r="H137" s="1"/>
  <c r="G137" s="1"/>
  <c r="F137" s="1"/>
  <c r="E137" s="1"/>
  <c r="D137" s="1"/>
  <c r="C137" s="1"/>
  <c r="J138"/>
  <c r="I138" s="1"/>
  <c r="H138" s="1"/>
  <c r="G138" s="1"/>
  <c r="F138" s="1"/>
  <c r="E138" s="1"/>
  <c r="D138" s="1"/>
  <c r="C138" s="1"/>
  <c r="J139"/>
  <c r="I139" s="1"/>
  <c r="H139" s="1"/>
  <c r="G139" s="1"/>
  <c r="F139" s="1"/>
  <c r="E139" s="1"/>
  <c r="D139" s="1"/>
  <c r="C139" s="1"/>
  <c r="C140"/>
  <c r="J142"/>
  <c r="I142" s="1"/>
  <c r="H142" s="1"/>
  <c r="G142" s="1"/>
  <c r="F142" s="1"/>
  <c r="E142" s="1"/>
  <c r="D142" s="1"/>
  <c r="C142" s="1"/>
  <c r="J143"/>
  <c r="I143" s="1"/>
  <c r="H143" s="1"/>
  <c r="G143" s="1"/>
  <c r="F143" s="1"/>
  <c r="E143" s="1"/>
  <c r="D143" s="1"/>
  <c r="C143" s="1"/>
  <c r="J144"/>
  <c r="I144" s="1"/>
  <c r="H144" s="1"/>
  <c r="G144" s="1"/>
  <c r="F144" s="1"/>
  <c r="E144" s="1"/>
  <c r="D144" s="1"/>
  <c r="C144" s="1"/>
  <c r="J246"/>
  <c r="I246" s="1"/>
  <c r="H246" s="1"/>
  <c r="G246" s="1"/>
  <c r="F246" s="1"/>
  <c r="E246" s="1"/>
  <c r="J248"/>
  <c r="I248" s="1"/>
  <c r="H248" s="1"/>
  <c r="G248" s="1"/>
  <c r="F248" s="1"/>
  <c r="E248" s="1"/>
  <c r="D248" s="1"/>
  <c r="J249"/>
  <c r="I249" s="1"/>
  <c r="H249" s="1"/>
  <c r="J250"/>
  <c r="I250" s="1"/>
  <c r="H250" s="1"/>
  <c r="G250" s="1"/>
  <c r="F250" s="1"/>
  <c r="E250" s="1"/>
  <c r="D250" s="1"/>
  <c r="C250" s="1"/>
  <c r="J251"/>
  <c r="I251" s="1"/>
  <c r="H251" s="1"/>
  <c r="G251" s="1"/>
  <c r="F251" s="1"/>
  <c r="E251" s="1"/>
  <c r="J253"/>
  <c r="I253" s="1"/>
  <c r="H253" s="1"/>
  <c r="G253" s="1"/>
  <c r="F253" s="1"/>
  <c r="E253" s="1"/>
  <c r="D253" s="1"/>
  <c r="J254"/>
  <c r="I254" s="1"/>
  <c r="H254" s="1"/>
  <c r="G254" s="1"/>
  <c r="F254" s="1"/>
  <c r="E254" s="1"/>
  <c r="C254" s="1"/>
  <c r="J255"/>
  <c r="I255" s="1"/>
  <c r="H255" s="1"/>
  <c r="G255" s="1"/>
  <c r="F255" s="1"/>
  <c r="E255" s="1"/>
  <c r="D255" s="1"/>
  <c r="C255" s="1"/>
  <c r="E477"/>
  <c r="F477"/>
  <c r="G475"/>
  <c r="H475"/>
  <c r="I475"/>
  <c r="D128" l="1"/>
  <c r="C128" s="1"/>
  <c r="E103"/>
  <c r="D103"/>
  <c r="D31" s="1"/>
  <c r="G249"/>
  <c r="F249" s="1"/>
  <c r="E249" s="1"/>
  <c r="H209"/>
  <c r="I209"/>
  <c r="D80"/>
  <c r="C80" s="1"/>
  <c r="C82"/>
  <c r="C253"/>
  <c r="D251"/>
  <c r="C251" s="1"/>
  <c r="D246"/>
  <c r="C246" s="1"/>
  <c r="C248"/>
  <c r="C477"/>
  <c r="C249" l="1"/>
  <c r="F209"/>
  <c r="G209"/>
  <c r="D100"/>
  <c r="C577"/>
  <c r="J1181" l="1"/>
  <c r="I1181" s="1"/>
  <c r="H1181" s="1"/>
  <c r="G1181" s="1"/>
  <c r="F1181" s="1"/>
  <c r="E1181" s="1"/>
  <c r="D1181" s="1"/>
  <c r="C1181" s="1"/>
  <c r="J1166"/>
  <c r="I1166" s="1"/>
  <c r="H1166" s="1"/>
  <c r="G1166" s="1"/>
  <c r="F1166" s="1"/>
  <c r="E1166" s="1"/>
  <c r="D1166" s="1"/>
  <c r="C1166" s="1"/>
  <c r="J1161"/>
  <c r="I1161" s="1"/>
  <c r="H1161" s="1"/>
  <c r="G1161" s="1"/>
  <c r="F1161" s="1"/>
  <c r="E1161" s="1"/>
  <c r="D1161" s="1"/>
  <c r="C1161" s="1"/>
  <c r="J1156"/>
  <c r="I1156" s="1"/>
  <c r="H1156" s="1"/>
  <c r="G1156" s="1"/>
  <c r="F1156" s="1"/>
  <c r="E1156" s="1"/>
  <c r="J1151"/>
  <c r="I1151" s="1"/>
  <c r="H1151" s="1"/>
  <c r="G1151" s="1"/>
  <c r="F1151" s="1"/>
  <c r="E1151" s="1"/>
  <c r="D1151" s="1"/>
  <c r="C1151" s="1"/>
  <c r="J1146"/>
  <c r="I1146" s="1"/>
  <c r="H1146" s="1"/>
  <c r="G1146" s="1"/>
  <c r="F1146" s="1"/>
  <c r="E1146" s="1"/>
  <c r="D1146" s="1"/>
  <c r="C1146" s="1"/>
  <c r="J1141"/>
  <c r="I1141" s="1"/>
  <c r="H1141" s="1"/>
  <c r="G1141" s="1"/>
  <c r="F1141" s="1"/>
  <c r="E1141" s="1"/>
  <c r="D1141" s="1"/>
  <c r="C1141" s="1"/>
  <c r="J1136"/>
  <c r="I1136" s="1"/>
  <c r="H1136" s="1"/>
  <c r="G1136" s="1"/>
  <c r="F1136" s="1"/>
  <c r="E1136" s="1"/>
  <c r="D1136" s="1"/>
  <c r="C1136" s="1"/>
  <c r="J1131"/>
  <c r="I1131" s="1"/>
  <c r="H1131" s="1"/>
  <c r="G1131" s="1"/>
  <c r="F1131" s="1"/>
  <c r="E1131" s="1"/>
  <c r="D1131" s="1"/>
  <c r="C1131" s="1"/>
  <c r="J1126"/>
  <c r="I1126" s="1"/>
  <c r="H1126" s="1"/>
  <c r="G1126" s="1"/>
  <c r="F1126" s="1"/>
  <c r="E1126" s="1"/>
  <c r="D1126" s="1"/>
  <c r="C1126" s="1"/>
  <c r="J1121"/>
  <c r="I1121" s="1"/>
  <c r="H1121" s="1"/>
  <c r="G1121" s="1"/>
  <c r="F1121" s="1"/>
  <c r="J1116"/>
  <c r="I1116" s="1"/>
  <c r="H1116" s="1"/>
  <c r="G1116" s="1"/>
  <c r="F1116" s="1"/>
  <c r="E1116" s="1"/>
  <c r="D1116" s="1"/>
  <c r="C1116" s="1"/>
  <c r="J1111"/>
  <c r="I1111" s="1"/>
  <c r="H1111" s="1"/>
  <c r="G1111" s="1"/>
  <c r="F1111" s="1"/>
  <c r="E1111" s="1"/>
  <c r="D1111" s="1"/>
  <c r="C1111" s="1"/>
  <c r="J1106"/>
  <c r="I1106" s="1"/>
  <c r="H1106" s="1"/>
  <c r="G1106" s="1"/>
  <c r="F1106" s="1"/>
  <c r="E1106" s="1"/>
  <c r="D1106" s="1"/>
  <c r="C1106" s="1"/>
  <c r="J1096"/>
  <c r="I1096" s="1"/>
  <c r="H1096" s="1"/>
  <c r="G1096" s="1"/>
  <c r="F1096" s="1"/>
  <c r="E1096" s="1"/>
  <c r="D1096" s="1"/>
  <c r="C1096" s="1"/>
  <c r="J1091"/>
  <c r="I1091" s="1"/>
  <c r="H1091" s="1"/>
  <c r="G1091" s="1"/>
  <c r="F1091" s="1"/>
  <c r="E1091" s="1"/>
  <c r="D1091" s="1"/>
  <c r="C1091" s="1"/>
  <c r="J1086"/>
  <c r="I1086" s="1"/>
  <c r="H1086" s="1"/>
  <c r="G1086" s="1"/>
  <c r="F1086" s="1"/>
  <c r="E1086" s="1"/>
  <c r="D1086" s="1"/>
  <c r="C1086" s="1"/>
  <c r="J1081"/>
  <c r="I1081" s="1"/>
  <c r="H1081" s="1"/>
  <c r="G1081" s="1"/>
  <c r="F1081" s="1"/>
  <c r="E1081" s="1"/>
  <c r="D1081" s="1"/>
  <c r="C1081" s="1"/>
  <c r="J1071"/>
  <c r="I1071" s="1"/>
  <c r="H1071" s="1"/>
  <c r="G1071" s="1"/>
  <c r="F1071" s="1"/>
  <c r="E1071" s="1"/>
  <c r="D1071" s="1"/>
  <c r="C1071" s="1"/>
  <c r="J1066"/>
  <c r="I1066" s="1"/>
  <c r="H1066" s="1"/>
  <c r="G1066" s="1"/>
  <c r="F1066" s="1"/>
  <c r="E1066" s="1"/>
  <c r="D1066" s="1"/>
  <c r="C1066" s="1"/>
  <c r="J1061"/>
  <c r="I1061" s="1"/>
  <c r="H1061" s="1"/>
  <c r="G1061" s="1"/>
  <c r="F1061" s="1"/>
  <c r="E1061" s="1"/>
  <c r="J1056"/>
  <c r="I1056" s="1"/>
  <c r="H1056" s="1"/>
  <c r="G1056" s="1"/>
  <c r="F1056" s="1"/>
  <c r="E1056" s="1"/>
  <c r="D1056" s="1"/>
  <c r="C1056" s="1"/>
  <c r="J1050"/>
  <c r="I1050" s="1"/>
  <c r="H1050" s="1"/>
  <c r="G1050" s="1"/>
  <c r="F1050" s="1"/>
  <c r="E1050" s="1"/>
  <c r="D1050" s="1"/>
  <c r="C1050" s="1"/>
  <c r="J1040"/>
  <c r="J1035"/>
  <c r="I1035" s="1"/>
  <c r="H1035" s="1"/>
  <c r="G1035" s="1"/>
  <c r="F1035" s="1"/>
  <c r="E1035" s="1"/>
  <c r="D1035" s="1"/>
  <c r="C1035" s="1"/>
  <c r="J1030"/>
  <c r="I1030" s="1"/>
  <c r="H1030" s="1"/>
  <c r="G1030" s="1"/>
  <c r="F1030" s="1"/>
  <c r="E1030" s="1"/>
  <c r="D1030" s="1"/>
  <c r="C1030" s="1"/>
  <c r="J1025"/>
  <c r="I1025" s="1"/>
  <c r="H1025" s="1"/>
  <c r="G1025" s="1"/>
  <c r="F1025" s="1"/>
  <c r="E1025" s="1"/>
  <c r="D1025" s="1"/>
  <c r="C1025" s="1"/>
  <c r="J1020"/>
  <c r="I1020" s="1"/>
  <c r="H1020" s="1"/>
  <c r="G1020" s="1"/>
  <c r="F1020" s="1"/>
  <c r="E1020" s="1"/>
  <c r="D1020" s="1"/>
  <c r="C1020" s="1"/>
  <c r="J1015"/>
  <c r="I1015" s="1"/>
  <c r="H1015" s="1"/>
  <c r="G1015" s="1"/>
  <c r="F1015" s="1"/>
  <c r="E1015" s="1"/>
  <c r="D1015" s="1"/>
  <c r="C1015" s="1"/>
  <c r="J1010"/>
  <c r="I1010" s="1"/>
  <c r="H1010" s="1"/>
  <c r="G1010" s="1"/>
  <c r="F1010" s="1"/>
  <c r="E1010" s="1"/>
  <c r="D1010" s="1"/>
  <c r="C1010" s="1"/>
  <c r="J1004"/>
  <c r="I1004" s="1"/>
  <c r="H1004" s="1"/>
  <c r="G1004" s="1"/>
  <c r="F1004" s="1"/>
  <c r="E1004" s="1"/>
  <c r="D1004" s="1"/>
  <c r="C1004" s="1"/>
  <c r="J998"/>
  <c r="I998" s="1"/>
  <c r="H998" s="1"/>
  <c r="G998" s="1"/>
  <c r="F998" s="1"/>
  <c r="E998" s="1"/>
  <c r="D998" s="1"/>
  <c r="C998" s="1"/>
  <c r="J994"/>
  <c r="I994" s="1"/>
  <c r="H994" s="1"/>
  <c r="G994" s="1"/>
  <c r="F994" s="1"/>
  <c r="E994" s="1"/>
  <c r="D994" s="1"/>
  <c r="C994" s="1"/>
  <c r="J989"/>
  <c r="I989" s="1"/>
  <c r="H989" s="1"/>
  <c r="G989" s="1"/>
  <c r="F989" s="1"/>
  <c r="E989" s="1"/>
  <c r="D989" s="1"/>
  <c r="C989" s="1"/>
  <c r="J979"/>
  <c r="I979" s="1"/>
  <c r="H979" s="1"/>
  <c r="G979" s="1"/>
  <c r="F979" s="1"/>
  <c r="E979" s="1"/>
  <c r="J974"/>
  <c r="I974" s="1"/>
  <c r="H974" s="1"/>
  <c r="G974" s="1"/>
  <c r="F974" s="1"/>
  <c r="E974" s="1"/>
  <c r="D974" s="1"/>
  <c r="C974" s="1"/>
  <c r="J946"/>
  <c r="I946" s="1"/>
  <c r="H946" s="1"/>
  <c r="G946" s="1"/>
  <c r="F946" s="1"/>
  <c r="E946" s="1"/>
  <c r="D946" s="1"/>
  <c r="C946" s="1"/>
  <c r="J941"/>
  <c r="I941" s="1"/>
  <c r="H941" s="1"/>
  <c r="G941" s="1"/>
  <c r="F941" s="1"/>
  <c r="E941" s="1"/>
  <c r="D941" s="1"/>
  <c r="C941" s="1"/>
  <c r="J936"/>
  <c r="I936" s="1"/>
  <c r="H936" s="1"/>
  <c r="G936" s="1"/>
  <c r="F936" s="1"/>
  <c r="E936" s="1"/>
  <c r="D936" s="1"/>
  <c r="C936" s="1"/>
  <c r="J931"/>
  <c r="I931" s="1"/>
  <c r="H931" s="1"/>
  <c r="G931" s="1"/>
  <c r="F931" s="1"/>
  <c r="E931" s="1"/>
  <c r="D931" s="1"/>
  <c r="C931" s="1"/>
  <c r="J926"/>
  <c r="I926" s="1"/>
  <c r="H926" s="1"/>
  <c r="G926" s="1"/>
  <c r="F926" s="1"/>
  <c r="E926" s="1"/>
  <c r="D926" s="1"/>
  <c r="C926" s="1"/>
  <c r="J921"/>
  <c r="I921" s="1"/>
  <c r="H921" s="1"/>
  <c r="G921" s="1"/>
  <c r="F921" s="1"/>
  <c r="E921" s="1"/>
  <c r="J916"/>
  <c r="I916" s="1"/>
  <c r="H916" s="1"/>
  <c r="G916" s="1"/>
  <c r="F916" s="1"/>
  <c r="J911"/>
  <c r="I911" s="1"/>
  <c r="H911" s="1"/>
  <c r="G911" s="1"/>
  <c r="F911" s="1"/>
  <c r="E911" s="1"/>
  <c r="D911" s="1"/>
  <c r="C911" s="1"/>
  <c r="J906"/>
  <c r="I906" s="1"/>
  <c r="H906" s="1"/>
  <c r="G906" s="1"/>
  <c r="F906" s="1"/>
  <c r="E906" s="1"/>
  <c r="D906" s="1"/>
  <c r="C906" s="1"/>
  <c r="J901"/>
  <c r="I901" s="1"/>
  <c r="H901" s="1"/>
  <c r="G901" s="1"/>
  <c r="F901" s="1"/>
  <c r="E901" s="1"/>
  <c r="D901" s="1"/>
  <c r="C901" s="1"/>
  <c r="J896"/>
  <c r="I896" s="1"/>
  <c r="H896" s="1"/>
  <c r="G896" s="1"/>
  <c r="F896" s="1"/>
  <c r="E896" s="1"/>
  <c r="D896" s="1"/>
  <c r="C896" s="1"/>
  <c r="J863"/>
  <c r="I863" s="1"/>
  <c r="H863" s="1"/>
  <c r="G863" s="1"/>
  <c r="F863" s="1"/>
  <c r="E863" s="1"/>
  <c r="D863" s="1"/>
  <c r="C863" s="1"/>
  <c r="J858"/>
  <c r="I858" s="1"/>
  <c r="H858" s="1"/>
  <c r="G858" s="1"/>
  <c r="F858" s="1"/>
  <c r="E858" s="1"/>
  <c r="D858" s="1"/>
  <c r="C858" s="1"/>
  <c r="J853"/>
  <c r="I853" s="1"/>
  <c r="H853" s="1"/>
  <c r="G853" s="1"/>
  <c r="F853" s="1"/>
  <c r="E853" s="1"/>
  <c r="D853" s="1"/>
  <c r="C853" s="1"/>
  <c r="J848"/>
  <c r="I848" s="1"/>
  <c r="H848" s="1"/>
  <c r="G848" s="1"/>
  <c r="F848" s="1"/>
  <c r="E848" s="1"/>
  <c r="D848" s="1"/>
  <c r="C848" s="1"/>
  <c r="J843"/>
  <c r="I843" s="1"/>
  <c r="H843" s="1"/>
  <c r="G843" s="1"/>
  <c r="F843" s="1"/>
  <c r="E843" s="1"/>
  <c r="D843" s="1"/>
  <c r="C843" s="1"/>
  <c r="J838"/>
  <c r="I838" s="1"/>
  <c r="H838" s="1"/>
  <c r="G838" s="1"/>
  <c r="F838" s="1"/>
  <c r="E838" s="1"/>
  <c r="D838" s="1"/>
  <c r="J833"/>
  <c r="I833" s="1"/>
  <c r="H833" s="1"/>
  <c r="G833" s="1"/>
  <c r="F833" s="1"/>
  <c r="E833" s="1"/>
  <c r="D833" s="1"/>
  <c r="C833" s="1"/>
  <c r="J828"/>
  <c r="I828" s="1"/>
  <c r="H828" s="1"/>
  <c r="G828" s="1"/>
  <c r="F828" s="1"/>
  <c r="E828" s="1"/>
  <c r="D828" s="1"/>
  <c r="C828" s="1"/>
  <c r="J813"/>
  <c r="I813" s="1"/>
  <c r="H813" s="1"/>
  <c r="G813" s="1"/>
  <c r="F813" s="1"/>
  <c r="E813" s="1"/>
  <c r="D813" s="1"/>
  <c r="C813" s="1"/>
  <c r="J808"/>
  <c r="I808" s="1"/>
  <c r="J803"/>
  <c r="J798"/>
  <c r="I798" s="1"/>
  <c r="H798" s="1"/>
  <c r="J793"/>
  <c r="I793" s="1"/>
  <c r="H793" s="1"/>
  <c r="G793" s="1"/>
  <c r="F793" s="1"/>
  <c r="E793" s="1"/>
  <c r="J788"/>
  <c r="I788" s="1"/>
  <c r="H788" s="1"/>
  <c r="G788" s="1"/>
  <c r="F788" s="1"/>
  <c r="E788" s="1"/>
  <c r="D788" s="1"/>
  <c r="C788" s="1"/>
  <c r="J783"/>
  <c r="I783" s="1"/>
  <c r="H783" s="1"/>
  <c r="G783" s="1"/>
  <c r="F783" s="1"/>
  <c r="E783" s="1"/>
  <c r="D783" s="1"/>
  <c r="C783" s="1"/>
  <c r="J777"/>
  <c r="I777" s="1"/>
  <c r="H777" s="1"/>
  <c r="G777" s="1"/>
  <c r="F777" s="1"/>
  <c r="E777" s="1"/>
  <c r="D777" s="1"/>
  <c r="C777" s="1"/>
  <c r="J772"/>
  <c r="I772" s="1"/>
  <c r="H772" s="1"/>
  <c r="G772" s="1"/>
  <c r="F772" s="1"/>
  <c r="E772" s="1"/>
  <c r="D772" s="1"/>
  <c r="C772" s="1"/>
  <c r="J767"/>
  <c r="I767" s="1"/>
  <c r="H767" s="1"/>
  <c r="G767" s="1"/>
  <c r="F767" s="1"/>
  <c r="E767" s="1"/>
  <c r="D767" s="1"/>
  <c r="J762"/>
  <c r="I762" s="1"/>
  <c r="H762" s="1"/>
  <c r="G762" s="1"/>
  <c r="F762" s="1"/>
  <c r="E762" s="1"/>
  <c r="D762" s="1"/>
  <c r="C762" s="1"/>
  <c r="J757"/>
  <c r="I757" s="1"/>
  <c r="H757" s="1"/>
  <c r="G757" s="1"/>
  <c r="F757" s="1"/>
  <c r="E757" s="1"/>
  <c r="D757" s="1"/>
  <c r="C757" s="1"/>
  <c r="J743"/>
  <c r="I743" s="1"/>
  <c r="H743" s="1"/>
  <c r="G743" s="1"/>
  <c r="F743" s="1"/>
  <c r="E743" s="1"/>
  <c r="J738"/>
  <c r="I738" s="1"/>
  <c r="H738" s="1"/>
  <c r="G738" s="1"/>
  <c r="F738" s="1"/>
  <c r="E738" s="1"/>
  <c r="D738" s="1"/>
  <c r="C738" s="1"/>
  <c r="J733"/>
  <c r="I733" s="1"/>
  <c r="H733" s="1"/>
  <c r="G733" s="1"/>
  <c r="F733" s="1"/>
  <c r="E733" s="1"/>
  <c r="D733" s="1"/>
  <c r="C733" s="1"/>
  <c r="J728"/>
  <c r="I728" s="1"/>
  <c r="H728" s="1"/>
  <c r="G728" s="1"/>
  <c r="F728" s="1"/>
  <c r="E728" s="1"/>
  <c r="D728" s="1"/>
  <c r="C728" s="1"/>
  <c r="J723"/>
  <c r="I723" s="1"/>
  <c r="H723" s="1"/>
  <c r="G723" s="1"/>
  <c r="F723" s="1"/>
  <c r="E723" s="1"/>
  <c r="D723" s="1"/>
  <c r="C723" s="1"/>
  <c r="J718"/>
  <c r="I718" s="1"/>
  <c r="H718" s="1"/>
  <c r="G718" s="1"/>
  <c r="F718" s="1"/>
  <c r="E718" s="1"/>
  <c r="J713"/>
  <c r="I713" s="1"/>
  <c r="H713" s="1"/>
  <c r="G713" s="1"/>
  <c r="F713" s="1"/>
  <c r="E713" s="1"/>
  <c r="D713" s="1"/>
  <c r="C713" s="1"/>
  <c r="J707"/>
  <c r="I707" s="1"/>
  <c r="H707" s="1"/>
  <c r="G707" s="1"/>
  <c r="F707" s="1"/>
  <c r="E707" s="1"/>
  <c r="D707" s="1"/>
  <c r="C707" s="1"/>
  <c r="J701"/>
  <c r="I701" s="1"/>
  <c r="H701" s="1"/>
  <c r="G701" s="1"/>
  <c r="F701" s="1"/>
  <c r="E701" s="1"/>
  <c r="D701" s="1"/>
  <c r="C701" s="1"/>
  <c r="J695"/>
  <c r="I695" s="1"/>
  <c r="H695" s="1"/>
  <c r="G695" s="1"/>
  <c r="F695" s="1"/>
  <c r="E695" s="1"/>
  <c r="D695" s="1"/>
  <c r="C695" s="1"/>
  <c r="I487"/>
  <c r="G495"/>
  <c r="G512"/>
  <c r="G507"/>
  <c r="H487"/>
  <c r="H495"/>
  <c r="I495"/>
  <c r="H507"/>
  <c r="I507"/>
  <c r="E916" l="1"/>
  <c r="E1121"/>
  <c r="D718"/>
  <c r="C718" s="1"/>
  <c r="D979"/>
  <c r="C979" s="1"/>
  <c r="D743"/>
  <c r="D916"/>
  <c r="C916" s="1"/>
  <c r="D921"/>
  <c r="C767"/>
  <c r="C921"/>
  <c r="G492"/>
  <c r="C495"/>
  <c r="C507"/>
  <c r="C743"/>
  <c r="D742"/>
  <c r="G798"/>
  <c r="H808"/>
  <c r="G808" s="1"/>
  <c r="F808" s="1"/>
  <c r="E808" s="1"/>
  <c r="D793"/>
  <c r="C793" s="1"/>
  <c r="I803"/>
  <c r="D1156"/>
  <c r="C1156" s="1"/>
  <c r="D1061"/>
  <c r="C1061" s="1"/>
  <c r="C838"/>
  <c r="I1040"/>
  <c r="J1000"/>
  <c r="I1000" s="1"/>
  <c r="H1000" s="1"/>
  <c r="G1000" s="1"/>
  <c r="F1000" s="1"/>
  <c r="E1000" s="1"/>
  <c r="D1000" s="1"/>
  <c r="C1000" s="1"/>
  <c r="J999"/>
  <c r="I999" s="1"/>
  <c r="H999" s="1"/>
  <c r="G999" s="1"/>
  <c r="F999" s="1"/>
  <c r="E999" s="1"/>
  <c r="D999" s="1"/>
  <c r="C999" s="1"/>
  <c r="J997"/>
  <c r="I997" s="1"/>
  <c r="H997" s="1"/>
  <c r="G997" s="1"/>
  <c r="F997" s="1"/>
  <c r="E997" s="1"/>
  <c r="D997" s="1"/>
  <c r="C997" s="1"/>
  <c r="J995"/>
  <c r="I995" s="1"/>
  <c r="H995" s="1"/>
  <c r="G995" s="1"/>
  <c r="F995" s="1"/>
  <c r="E995" s="1"/>
  <c r="D995" s="1"/>
  <c r="C995" s="1"/>
  <c r="J996"/>
  <c r="I996" s="1"/>
  <c r="H996" s="1"/>
  <c r="G996" s="1"/>
  <c r="F996" s="1"/>
  <c r="E996" s="1"/>
  <c r="J1001"/>
  <c r="I1001" s="1"/>
  <c r="H1001" s="1"/>
  <c r="G1001" s="1"/>
  <c r="F1001" s="1"/>
  <c r="E1001" s="1"/>
  <c r="D1001" s="1"/>
  <c r="C1001" s="1"/>
  <c r="J993"/>
  <c r="I993" s="1"/>
  <c r="H993" s="1"/>
  <c r="G993" s="1"/>
  <c r="F993" s="1"/>
  <c r="E993" s="1"/>
  <c r="J786"/>
  <c r="I786" s="1"/>
  <c r="H786" s="1"/>
  <c r="G786" s="1"/>
  <c r="F786" s="1"/>
  <c r="E786" s="1"/>
  <c r="D786" s="1"/>
  <c r="C786" s="1"/>
  <c r="J784"/>
  <c r="I784" s="1"/>
  <c r="H784" s="1"/>
  <c r="G784" s="1"/>
  <c r="F784" s="1"/>
  <c r="E784" s="1"/>
  <c r="J818"/>
  <c r="C815"/>
  <c r="J814"/>
  <c r="I814" s="1"/>
  <c r="H814" s="1"/>
  <c r="J780"/>
  <c r="I780" s="1"/>
  <c r="H780" s="1"/>
  <c r="G780" s="1"/>
  <c r="F780" s="1"/>
  <c r="E780" s="1"/>
  <c r="D780" s="1"/>
  <c r="C780" s="1"/>
  <c r="J779"/>
  <c r="C779" s="1"/>
  <c r="J778"/>
  <c r="I778" s="1"/>
  <c r="J776"/>
  <c r="J775"/>
  <c r="I775" s="1"/>
  <c r="H775" s="1"/>
  <c r="G775" s="1"/>
  <c r="F775" s="1"/>
  <c r="E775" s="1"/>
  <c r="D775" s="1"/>
  <c r="C775" s="1"/>
  <c r="J774"/>
  <c r="I774" s="1"/>
  <c r="H774" s="1"/>
  <c r="G774" s="1"/>
  <c r="F774" s="1"/>
  <c r="E774" s="1"/>
  <c r="D774" s="1"/>
  <c r="C774" s="1"/>
  <c r="J773"/>
  <c r="I773" s="1"/>
  <c r="H773" s="1"/>
  <c r="G773" s="1"/>
  <c r="F773" s="1"/>
  <c r="E773" s="1"/>
  <c r="D773" s="1"/>
  <c r="C773" s="1"/>
  <c r="J771"/>
  <c r="I771" s="1"/>
  <c r="H771" s="1"/>
  <c r="G771" s="1"/>
  <c r="F771" s="1"/>
  <c r="E771" s="1"/>
  <c r="D771" s="1"/>
  <c r="C771" s="1"/>
  <c r="J770"/>
  <c r="I770" s="1"/>
  <c r="H770" s="1"/>
  <c r="G770" s="1"/>
  <c r="F770" s="1"/>
  <c r="E770" s="1"/>
  <c r="D770" s="1"/>
  <c r="C770" s="1"/>
  <c r="J769"/>
  <c r="I769" s="1"/>
  <c r="H769" s="1"/>
  <c r="G769" s="1"/>
  <c r="F769" s="1"/>
  <c r="E769" s="1"/>
  <c r="C769" s="1"/>
  <c r="J768"/>
  <c r="I768" s="1"/>
  <c r="H768" s="1"/>
  <c r="G768" s="1"/>
  <c r="F768" s="1"/>
  <c r="E768" s="1"/>
  <c r="D768" s="1"/>
  <c r="C768" s="1"/>
  <c r="J766"/>
  <c r="I766" s="1"/>
  <c r="H766" s="1"/>
  <c r="G766" s="1"/>
  <c r="F766" s="1"/>
  <c r="E766" s="1"/>
  <c r="J765"/>
  <c r="I765" s="1"/>
  <c r="H765" s="1"/>
  <c r="G765" s="1"/>
  <c r="F765" s="1"/>
  <c r="E765" s="1"/>
  <c r="D765" s="1"/>
  <c r="C765" s="1"/>
  <c r="J764"/>
  <c r="I764" s="1"/>
  <c r="H764" s="1"/>
  <c r="J763"/>
  <c r="I763" s="1"/>
  <c r="H763" s="1"/>
  <c r="G763" s="1"/>
  <c r="F763" s="1"/>
  <c r="E763" s="1"/>
  <c r="D763" s="1"/>
  <c r="C763" s="1"/>
  <c r="J761"/>
  <c r="I761" s="1"/>
  <c r="H761" s="1"/>
  <c r="G761" s="1"/>
  <c r="F761" s="1"/>
  <c r="E761" s="1"/>
  <c r="D761" s="1"/>
  <c r="C761" s="1"/>
  <c r="J760"/>
  <c r="I760" s="1"/>
  <c r="H760" s="1"/>
  <c r="G760" s="1"/>
  <c r="F760" s="1"/>
  <c r="E760" s="1"/>
  <c r="D760" s="1"/>
  <c r="C760" s="1"/>
  <c r="J758"/>
  <c r="I758" s="1"/>
  <c r="J789"/>
  <c r="I789" s="1"/>
  <c r="J791"/>
  <c r="I791" s="1"/>
  <c r="H791" s="1"/>
  <c r="G791" s="1"/>
  <c r="F791" s="1"/>
  <c r="E791" s="1"/>
  <c r="D791" s="1"/>
  <c r="C791" s="1"/>
  <c r="J630"/>
  <c r="I630" s="1"/>
  <c r="H630" s="1"/>
  <c r="D460"/>
  <c r="H464"/>
  <c r="H462" s="1"/>
  <c r="J463"/>
  <c r="J457" s="1"/>
  <c r="I525"/>
  <c r="H525"/>
  <c r="C177"/>
  <c r="C178"/>
  <c r="J175"/>
  <c r="I175" s="1"/>
  <c r="H175" s="1"/>
  <c r="G175" s="1"/>
  <c r="F175" s="1"/>
  <c r="E175" s="1"/>
  <c r="D175" s="1"/>
  <c r="C175" s="1"/>
  <c r="J183"/>
  <c r="F184"/>
  <c r="G184"/>
  <c r="G179" s="1"/>
  <c r="H184"/>
  <c r="I184"/>
  <c r="J184"/>
  <c r="J185"/>
  <c r="I185" s="1"/>
  <c r="H185" s="1"/>
  <c r="G185" s="1"/>
  <c r="F185" s="1"/>
  <c r="E185" s="1"/>
  <c r="D185" s="1"/>
  <c r="C185" s="1"/>
  <c r="J163"/>
  <c r="I163" s="1"/>
  <c r="H163" s="1"/>
  <c r="G163" s="1"/>
  <c r="C163" s="1"/>
  <c r="J1184"/>
  <c r="I1184" s="1"/>
  <c r="H1184" s="1"/>
  <c r="G1184" s="1"/>
  <c r="F1184" s="1"/>
  <c r="J1183"/>
  <c r="I1183" s="1"/>
  <c r="J1168"/>
  <c r="J1108" s="1"/>
  <c r="J1167"/>
  <c r="I1167" s="1"/>
  <c r="H1167" s="1"/>
  <c r="G1167" s="1"/>
  <c r="F1167" s="1"/>
  <c r="J1165"/>
  <c r="I1165" s="1"/>
  <c r="H1165" s="1"/>
  <c r="G1165" s="1"/>
  <c r="F1165" s="1"/>
  <c r="J1164"/>
  <c r="I1164" s="1"/>
  <c r="H1164" s="1"/>
  <c r="G1164" s="1"/>
  <c r="F1164" s="1"/>
  <c r="J1162"/>
  <c r="I1162" s="1"/>
  <c r="H1162" s="1"/>
  <c r="J1159"/>
  <c r="I1159" s="1"/>
  <c r="H1159" s="1"/>
  <c r="G1159" s="1"/>
  <c r="F1159" s="1"/>
  <c r="J1157"/>
  <c r="I1157" s="1"/>
  <c r="J1154"/>
  <c r="I1154" s="1"/>
  <c r="H1154" s="1"/>
  <c r="G1154" s="1"/>
  <c r="F1154" s="1"/>
  <c r="J1152"/>
  <c r="I1152" s="1"/>
  <c r="H1152" s="1"/>
  <c r="J1149"/>
  <c r="I1149" s="1"/>
  <c r="H1149" s="1"/>
  <c r="G1149" s="1"/>
  <c r="F1149" s="1"/>
  <c r="J1147"/>
  <c r="I1147" s="1"/>
  <c r="J1144"/>
  <c r="I1144" s="1"/>
  <c r="H1144" s="1"/>
  <c r="G1144" s="1"/>
  <c r="F1144" s="1"/>
  <c r="J1142"/>
  <c r="I1142" s="1"/>
  <c r="H1142" s="1"/>
  <c r="J1139"/>
  <c r="I1139" s="1"/>
  <c r="H1139" s="1"/>
  <c r="G1139" s="1"/>
  <c r="F1139" s="1"/>
  <c r="J1137"/>
  <c r="I1137" s="1"/>
  <c r="J1134"/>
  <c r="I1134" s="1"/>
  <c r="J1129"/>
  <c r="I1129" s="1"/>
  <c r="H1129" s="1"/>
  <c r="G1129" s="1"/>
  <c r="F1129" s="1"/>
  <c r="J1127"/>
  <c r="I1127" s="1"/>
  <c r="H1127" s="1"/>
  <c r="J1124"/>
  <c r="I1124" s="1"/>
  <c r="H1124" s="1"/>
  <c r="G1124" s="1"/>
  <c r="F1124" s="1"/>
  <c r="J1122"/>
  <c r="I1122" s="1"/>
  <c r="H1122" s="1"/>
  <c r="G1122" s="1"/>
  <c r="F1122" s="1"/>
  <c r="F1120" s="1"/>
  <c r="J1120"/>
  <c r="I1120" s="1"/>
  <c r="H1120" s="1"/>
  <c r="G1120" s="1"/>
  <c r="J1119"/>
  <c r="I1119" s="1"/>
  <c r="H1119" s="1"/>
  <c r="G1119" s="1"/>
  <c r="F1119" s="1"/>
  <c r="J1117"/>
  <c r="I1117" s="1"/>
  <c r="H1117" s="1"/>
  <c r="J1114"/>
  <c r="I1114" s="1"/>
  <c r="H1114" s="1"/>
  <c r="G1114" s="1"/>
  <c r="F1114" s="1"/>
  <c r="J1112"/>
  <c r="I1112" s="1"/>
  <c r="J1109"/>
  <c r="I1109" s="1"/>
  <c r="H1109" s="1"/>
  <c r="G1109" s="1"/>
  <c r="F1109" s="1"/>
  <c r="J1051"/>
  <c r="H1051"/>
  <c r="F1051"/>
  <c r="J1097"/>
  <c r="I1097" s="1"/>
  <c r="H1097" s="1"/>
  <c r="J1094"/>
  <c r="I1094" s="1"/>
  <c r="H1094" s="1"/>
  <c r="G1094" s="1"/>
  <c r="F1094" s="1"/>
  <c r="J1093"/>
  <c r="I1093"/>
  <c r="H1093"/>
  <c r="G1093"/>
  <c r="F1093"/>
  <c r="J1092"/>
  <c r="I1092" s="1"/>
  <c r="H1092" s="1"/>
  <c r="J1089"/>
  <c r="I1089" s="1"/>
  <c r="H1089" s="1"/>
  <c r="G1089" s="1"/>
  <c r="F1089" s="1"/>
  <c r="J1087"/>
  <c r="I1087" s="1"/>
  <c r="J1084"/>
  <c r="I1084" s="1"/>
  <c r="H1084" s="1"/>
  <c r="G1084" s="1"/>
  <c r="F1084" s="1"/>
  <c r="J1082"/>
  <c r="I1082" s="1"/>
  <c r="H1082" s="1"/>
  <c r="J1074"/>
  <c r="I1074" s="1"/>
  <c r="H1074" s="1"/>
  <c r="G1074" s="1"/>
  <c r="F1074" s="1"/>
  <c r="J1072"/>
  <c r="I1072" s="1"/>
  <c r="J1069"/>
  <c r="I1069" s="1"/>
  <c r="H1069" s="1"/>
  <c r="G1069" s="1"/>
  <c r="F1069" s="1"/>
  <c r="J1067"/>
  <c r="I1067" s="1"/>
  <c r="H1067" s="1"/>
  <c r="J1064"/>
  <c r="I1064" s="1"/>
  <c r="H1064" s="1"/>
  <c r="G1064" s="1"/>
  <c r="F1064" s="1"/>
  <c r="J1063"/>
  <c r="J1060" s="1"/>
  <c r="I1063"/>
  <c r="I1060" s="1"/>
  <c r="H1063"/>
  <c r="H1060" s="1"/>
  <c r="G1063"/>
  <c r="G1060" s="1"/>
  <c r="F1063"/>
  <c r="J1062"/>
  <c r="I1062" s="1"/>
  <c r="H1062" s="1"/>
  <c r="G1062" s="1"/>
  <c r="F1062" s="1"/>
  <c r="J1059"/>
  <c r="I1059" s="1"/>
  <c r="H1059" s="1"/>
  <c r="G1059" s="1"/>
  <c r="F1059" s="1"/>
  <c r="J1054"/>
  <c r="I1054" s="1"/>
  <c r="H1054" s="1"/>
  <c r="G1054" s="1"/>
  <c r="F1054" s="1"/>
  <c r="J1053"/>
  <c r="I1053" s="1"/>
  <c r="H1053" s="1"/>
  <c r="G1053" s="1"/>
  <c r="F1053" s="1"/>
  <c r="J1042"/>
  <c r="I1042" s="1"/>
  <c r="J1041"/>
  <c r="I1041" s="1"/>
  <c r="H1041" s="1"/>
  <c r="G1041" s="1"/>
  <c r="J1038"/>
  <c r="I1038" s="1"/>
  <c r="H1038" s="1"/>
  <c r="G1038" s="1"/>
  <c r="F1038" s="1"/>
  <c r="J1036"/>
  <c r="I1036" s="1"/>
  <c r="J1033"/>
  <c r="I1033" s="1"/>
  <c r="H1033" s="1"/>
  <c r="G1033" s="1"/>
  <c r="F1033" s="1"/>
  <c r="J1031"/>
  <c r="I1031" s="1"/>
  <c r="H1031" s="1"/>
  <c r="J1028"/>
  <c r="I1028" s="1"/>
  <c r="H1028" s="1"/>
  <c r="G1028" s="1"/>
  <c r="F1028" s="1"/>
  <c r="J1027"/>
  <c r="I1027"/>
  <c r="I1012" s="1"/>
  <c r="H1027"/>
  <c r="G1027"/>
  <c r="G1012" s="1"/>
  <c r="G1006" s="1"/>
  <c r="J1026"/>
  <c r="I1026" s="1"/>
  <c r="H1026" s="1"/>
  <c r="J1023"/>
  <c r="I1023" s="1"/>
  <c r="H1023" s="1"/>
  <c r="G1023" s="1"/>
  <c r="F1023" s="1"/>
  <c r="J1021"/>
  <c r="I1021" s="1"/>
  <c r="J1018"/>
  <c r="I1018" s="1"/>
  <c r="H1018" s="1"/>
  <c r="G1018" s="1"/>
  <c r="F1018" s="1"/>
  <c r="J1016"/>
  <c r="J1013"/>
  <c r="I1013" s="1"/>
  <c r="H1013" s="1"/>
  <c r="G1013" s="1"/>
  <c r="F1013" s="1"/>
  <c r="J1008"/>
  <c r="I1008" s="1"/>
  <c r="H1008" s="1"/>
  <c r="G1008" s="1"/>
  <c r="F1008" s="1"/>
  <c r="J1007"/>
  <c r="I1007" s="1"/>
  <c r="H1007" s="1"/>
  <c r="G1007" s="1"/>
  <c r="F1007" s="1"/>
  <c r="J991"/>
  <c r="I991" s="1"/>
  <c r="H991" s="1"/>
  <c r="G991" s="1"/>
  <c r="F991" s="1"/>
  <c r="J990"/>
  <c r="I990" s="1"/>
  <c r="H990" s="1"/>
  <c r="G990" s="1"/>
  <c r="F990" s="1"/>
  <c r="J988"/>
  <c r="I988" s="1"/>
  <c r="H988" s="1"/>
  <c r="G988" s="1"/>
  <c r="F988" s="1"/>
  <c r="J981"/>
  <c r="I981" s="1"/>
  <c r="H981" s="1"/>
  <c r="G981" s="1"/>
  <c r="F981" s="1"/>
  <c r="J980"/>
  <c r="I980" s="1"/>
  <c r="H980" s="1"/>
  <c r="G980" s="1"/>
  <c r="F980" s="1"/>
  <c r="J978"/>
  <c r="I978" s="1"/>
  <c r="H978" s="1"/>
  <c r="G978" s="1"/>
  <c r="F978" s="1"/>
  <c r="J977"/>
  <c r="I977" s="1"/>
  <c r="H977" s="1"/>
  <c r="G977" s="1"/>
  <c r="F977" s="1"/>
  <c r="J976"/>
  <c r="I976" s="1"/>
  <c r="H976" s="1"/>
  <c r="G976" s="1"/>
  <c r="F976" s="1"/>
  <c r="J975"/>
  <c r="I975" s="1"/>
  <c r="H975" s="1"/>
  <c r="G975" s="1"/>
  <c r="F975" s="1"/>
  <c r="J973"/>
  <c r="I973" s="1"/>
  <c r="H973" s="1"/>
  <c r="G973" s="1"/>
  <c r="F973" s="1"/>
  <c r="J948"/>
  <c r="I948" s="1"/>
  <c r="H948" s="1"/>
  <c r="G948" s="1"/>
  <c r="F948" s="1"/>
  <c r="J947"/>
  <c r="I947" s="1"/>
  <c r="H947" s="1"/>
  <c r="G947" s="1"/>
  <c r="F947" s="1"/>
  <c r="J945"/>
  <c r="I945" s="1"/>
  <c r="H945" s="1"/>
  <c r="G945" s="1"/>
  <c r="F945" s="1"/>
  <c r="J944"/>
  <c r="I944" s="1"/>
  <c r="H944" s="1"/>
  <c r="G944" s="1"/>
  <c r="F944" s="1"/>
  <c r="J943"/>
  <c r="I943" s="1"/>
  <c r="H943" s="1"/>
  <c r="G943" s="1"/>
  <c r="F943" s="1"/>
  <c r="J942"/>
  <c r="I942" s="1"/>
  <c r="H942" s="1"/>
  <c r="G942" s="1"/>
  <c r="F942" s="1"/>
  <c r="J940"/>
  <c r="I940" s="1"/>
  <c r="H940" s="1"/>
  <c r="G940" s="1"/>
  <c r="F940" s="1"/>
  <c r="J939"/>
  <c r="I939" s="1"/>
  <c r="H939" s="1"/>
  <c r="G939" s="1"/>
  <c r="F939" s="1"/>
  <c r="J938"/>
  <c r="I938" s="1"/>
  <c r="H938" s="1"/>
  <c r="G938" s="1"/>
  <c r="F938" s="1"/>
  <c r="J937"/>
  <c r="I937" s="1"/>
  <c r="H937" s="1"/>
  <c r="G937" s="1"/>
  <c r="F937" s="1"/>
  <c r="J935"/>
  <c r="I935" s="1"/>
  <c r="H935" s="1"/>
  <c r="G935" s="1"/>
  <c r="F935" s="1"/>
  <c r="J934"/>
  <c r="I934" s="1"/>
  <c r="H934" s="1"/>
  <c r="G934" s="1"/>
  <c r="F934" s="1"/>
  <c r="J933"/>
  <c r="I933" s="1"/>
  <c r="H933" s="1"/>
  <c r="G933" s="1"/>
  <c r="F933" s="1"/>
  <c r="J932"/>
  <c r="I932" s="1"/>
  <c r="H932" s="1"/>
  <c r="G932" s="1"/>
  <c r="F932" s="1"/>
  <c r="J930"/>
  <c r="I930" s="1"/>
  <c r="H930" s="1"/>
  <c r="G930" s="1"/>
  <c r="F930" s="1"/>
  <c r="J929"/>
  <c r="I929" s="1"/>
  <c r="H929" s="1"/>
  <c r="G929" s="1"/>
  <c r="F929" s="1"/>
  <c r="J928"/>
  <c r="I928" s="1"/>
  <c r="H928" s="1"/>
  <c r="G928" s="1"/>
  <c r="F928" s="1"/>
  <c r="J927"/>
  <c r="I927" s="1"/>
  <c r="H927" s="1"/>
  <c r="G927" s="1"/>
  <c r="F927" s="1"/>
  <c r="J925"/>
  <c r="I925" s="1"/>
  <c r="H925" s="1"/>
  <c r="G925" s="1"/>
  <c r="F925" s="1"/>
  <c r="J924"/>
  <c r="I924" s="1"/>
  <c r="H924" s="1"/>
  <c r="G924" s="1"/>
  <c r="F924" s="1"/>
  <c r="J923"/>
  <c r="I923" s="1"/>
  <c r="H923" s="1"/>
  <c r="G923" s="1"/>
  <c r="F923" s="1"/>
  <c r="J922"/>
  <c r="I922" s="1"/>
  <c r="H922" s="1"/>
  <c r="G922" s="1"/>
  <c r="F922" s="1"/>
  <c r="J920"/>
  <c r="I920" s="1"/>
  <c r="H920" s="1"/>
  <c r="G920" s="1"/>
  <c r="F920" s="1"/>
  <c r="J919"/>
  <c r="I919" s="1"/>
  <c r="H919" s="1"/>
  <c r="G919" s="1"/>
  <c r="F919" s="1"/>
  <c r="J918"/>
  <c r="I918" s="1"/>
  <c r="H918" s="1"/>
  <c r="G918" s="1"/>
  <c r="J917"/>
  <c r="I917" s="1"/>
  <c r="H917" s="1"/>
  <c r="G917" s="1"/>
  <c r="F917" s="1"/>
  <c r="F915" s="1"/>
  <c r="J915"/>
  <c r="I915" s="1"/>
  <c r="H915" s="1"/>
  <c r="G915" s="1"/>
  <c r="J914"/>
  <c r="I914" s="1"/>
  <c r="H914" s="1"/>
  <c r="G914" s="1"/>
  <c r="F914" s="1"/>
  <c r="J913"/>
  <c r="I913" s="1"/>
  <c r="H913" s="1"/>
  <c r="J912"/>
  <c r="I912" s="1"/>
  <c r="H912" s="1"/>
  <c r="G912" s="1"/>
  <c r="F912" s="1"/>
  <c r="J910"/>
  <c r="I910" s="1"/>
  <c r="H910" s="1"/>
  <c r="G910" s="1"/>
  <c r="F910" s="1"/>
  <c r="J909"/>
  <c r="I909" s="1"/>
  <c r="H909" s="1"/>
  <c r="G909" s="1"/>
  <c r="F909" s="1"/>
  <c r="J907"/>
  <c r="I907" s="1"/>
  <c r="H907" s="1"/>
  <c r="J904"/>
  <c r="I904" s="1"/>
  <c r="H904" s="1"/>
  <c r="G904" s="1"/>
  <c r="F904" s="1"/>
  <c r="J902"/>
  <c r="I902" s="1"/>
  <c r="H902" s="1"/>
  <c r="J899"/>
  <c r="I899" s="1"/>
  <c r="H899" s="1"/>
  <c r="G899" s="1"/>
  <c r="F899" s="1"/>
  <c r="J898"/>
  <c r="I898" s="1"/>
  <c r="H898" s="1"/>
  <c r="G898" s="1"/>
  <c r="F898" s="1"/>
  <c r="J897"/>
  <c r="I897" s="1"/>
  <c r="H897" s="1"/>
  <c r="G897" s="1"/>
  <c r="F897" s="1"/>
  <c r="J895"/>
  <c r="I895" s="1"/>
  <c r="H895" s="1"/>
  <c r="G895" s="1"/>
  <c r="F895" s="1"/>
  <c r="J894"/>
  <c r="I894" s="1"/>
  <c r="H894" s="1"/>
  <c r="G894" s="1"/>
  <c r="F894" s="1"/>
  <c r="J893"/>
  <c r="I893" s="1"/>
  <c r="J892"/>
  <c r="I892" s="1"/>
  <c r="H892" s="1"/>
  <c r="G892" s="1"/>
  <c r="F892" s="1"/>
  <c r="J891"/>
  <c r="I891" s="1"/>
  <c r="H891" s="1"/>
  <c r="G891" s="1"/>
  <c r="F891" s="1"/>
  <c r="J888"/>
  <c r="I888" s="1"/>
  <c r="H888" s="1"/>
  <c r="G888" s="1"/>
  <c r="F888" s="1"/>
  <c r="J887"/>
  <c r="I887" s="1"/>
  <c r="H887" s="1"/>
  <c r="G887" s="1"/>
  <c r="F887" s="1"/>
  <c r="J886"/>
  <c r="I886" s="1"/>
  <c r="H886" s="1"/>
  <c r="G886" s="1"/>
  <c r="F886" s="1"/>
  <c r="J885"/>
  <c r="I885" s="1"/>
  <c r="H885" s="1"/>
  <c r="G885" s="1"/>
  <c r="F885" s="1"/>
  <c r="J883"/>
  <c r="I883" s="1"/>
  <c r="H883" s="1"/>
  <c r="G883" s="1"/>
  <c r="F883" s="1"/>
  <c r="J881"/>
  <c r="I881" s="1"/>
  <c r="H881" s="1"/>
  <c r="G881" s="1"/>
  <c r="F881" s="1"/>
  <c r="J880"/>
  <c r="I880" s="1"/>
  <c r="H880" s="1"/>
  <c r="G880" s="1"/>
  <c r="F880" s="1"/>
  <c r="J879"/>
  <c r="I879" s="1"/>
  <c r="H879" s="1"/>
  <c r="G879" s="1"/>
  <c r="F879" s="1"/>
  <c r="J877"/>
  <c r="I877" s="1"/>
  <c r="H877" s="1"/>
  <c r="G877" s="1"/>
  <c r="F877" s="1"/>
  <c r="J875"/>
  <c r="I875" s="1"/>
  <c r="H875" s="1"/>
  <c r="G875" s="1"/>
  <c r="F875" s="1"/>
  <c r="J874"/>
  <c r="I874" s="1"/>
  <c r="D1121" l="1"/>
  <c r="C1121" s="1"/>
  <c r="D766"/>
  <c r="C766" s="1"/>
  <c r="I1016"/>
  <c r="I1014" s="1"/>
  <c r="J1011"/>
  <c r="J1005" s="1"/>
  <c r="I818"/>
  <c r="I817" s="1"/>
  <c r="J817"/>
  <c r="H803"/>
  <c r="G803" s="1"/>
  <c r="F803" s="1"/>
  <c r="E803" s="1"/>
  <c r="D808"/>
  <c r="F798"/>
  <c r="E798" s="1"/>
  <c r="D798" s="1"/>
  <c r="C798" s="1"/>
  <c r="F1060"/>
  <c r="I1168"/>
  <c r="I1108" s="1"/>
  <c r="J1012"/>
  <c r="J1006" s="1"/>
  <c r="J1003" s="1"/>
  <c r="F1041"/>
  <c r="H1040"/>
  <c r="I1039"/>
  <c r="J1039"/>
  <c r="I787"/>
  <c r="J787"/>
  <c r="H778"/>
  <c r="G778" s="1"/>
  <c r="F778" s="1"/>
  <c r="E778" s="1"/>
  <c r="D778" s="1"/>
  <c r="C778" s="1"/>
  <c r="I776"/>
  <c r="J759"/>
  <c r="J756" s="1"/>
  <c r="I759"/>
  <c r="I756" s="1"/>
  <c r="D784"/>
  <c r="G814"/>
  <c r="J812"/>
  <c r="H758"/>
  <c r="G764"/>
  <c r="H759"/>
  <c r="H789"/>
  <c r="H787" s="1"/>
  <c r="C790"/>
  <c r="J460"/>
  <c r="G630"/>
  <c r="J181"/>
  <c r="I183"/>
  <c r="J1029"/>
  <c r="J905"/>
  <c r="J1065"/>
  <c r="J1160"/>
  <c r="J1125"/>
  <c r="J1095"/>
  <c r="J1024"/>
  <c r="J1090"/>
  <c r="J1140"/>
  <c r="J903"/>
  <c r="J900" s="1"/>
  <c r="J1014"/>
  <c r="J1080"/>
  <c r="J1115"/>
  <c r="J1150"/>
  <c r="H1087"/>
  <c r="I1085"/>
  <c r="G1092"/>
  <c r="H1090"/>
  <c r="H1072"/>
  <c r="I1070"/>
  <c r="G1082"/>
  <c r="H1080"/>
  <c r="H1112"/>
  <c r="I1110"/>
  <c r="G1117"/>
  <c r="H1115"/>
  <c r="H1134"/>
  <c r="I1130"/>
  <c r="H1147"/>
  <c r="I1145"/>
  <c r="G1152"/>
  <c r="H1150"/>
  <c r="H1183"/>
  <c r="I1180"/>
  <c r="G1067"/>
  <c r="H1065"/>
  <c r="G1097"/>
  <c r="H1095"/>
  <c r="G1127"/>
  <c r="H1125"/>
  <c r="H1137"/>
  <c r="I1135"/>
  <c r="G1142"/>
  <c r="H1140"/>
  <c r="H1157"/>
  <c r="I1155"/>
  <c r="G1162"/>
  <c r="H1160"/>
  <c r="G1051"/>
  <c r="I1051"/>
  <c r="I1065"/>
  <c r="J1070"/>
  <c r="I1080"/>
  <c r="J1085"/>
  <c r="I1090"/>
  <c r="I1095"/>
  <c r="J1058"/>
  <c r="J1110"/>
  <c r="I1115"/>
  <c r="I1125"/>
  <c r="J1130"/>
  <c r="J1135"/>
  <c r="I1140"/>
  <c r="J1145"/>
  <c r="I1150"/>
  <c r="J1155"/>
  <c r="I1160"/>
  <c r="J1180"/>
  <c r="H1036"/>
  <c r="H1042"/>
  <c r="H1012" s="1"/>
  <c r="I1006"/>
  <c r="H1021"/>
  <c r="I1019"/>
  <c r="G1026"/>
  <c r="H1024"/>
  <c r="G1031"/>
  <c r="H1029"/>
  <c r="J1019"/>
  <c r="I1024"/>
  <c r="I1029"/>
  <c r="J1034"/>
  <c r="H874"/>
  <c r="H893"/>
  <c r="G902"/>
  <c r="G907"/>
  <c r="H905"/>
  <c r="G913"/>
  <c r="H903"/>
  <c r="H900" s="1"/>
  <c r="J882"/>
  <c r="I903"/>
  <c r="I882" s="1"/>
  <c r="I905"/>
  <c r="I812" l="1"/>
  <c r="H818"/>
  <c r="H1016"/>
  <c r="I1011"/>
  <c r="I1005" s="1"/>
  <c r="I1003" s="1"/>
  <c r="C808"/>
  <c r="D803"/>
  <c r="C803" s="1"/>
  <c r="H1168"/>
  <c r="H1108" s="1"/>
  <c r="H776"/>
  <c r="C776" s="1"/>
  <c r="F1040"/>
  <c r="H1039"/>
  <c r="I876"/>
  <c r="I873" s="1"/>
  <c r="J876"/>
  <c r="J873" s="1"/>
  <c r="C784"/>
  <c r="F814"/>
  <c r="G758"/>
  <c r="H756"/>
  <c r="G759"/>
  <c r="F764"/>
  <c r="G789"/>
  <c r="G787" s="1"/>
  <c r="F630"/>
  <c r="H183"/>
  <c r="I181"/>
  <c r="J1009"/>
  <c r="I900"/>
  <c r="J1105"/>
  <c r="J1055"/>
  <c r="J1052"/>
  <c r="J1049" s="1"/>
  <c r="F1162"/>
  <c r="F1160" s="1"/>
  <c r="G1160"/>
  <c r="G1157"/>
  <c r="H1155"/>
  <c r="F1142"/>
  <c r="F1140" s="1"/>
  <c r="G1140"/>
  <c r="G1137"/>
  <c r="H1135"/>
  <c r="F1127"/>
  <c r="F1125" s="1"/>
  <c r="G1125"/>
  <c r="F1097"/>
  <c r="F1095" s="1"/>
  <c r="G1095"/>
  <c r="F1067"/>
  <c r="F1065" s="1"/>
  <c r="G1065"/>
  <c r="G1183"/>
  <c r="H1180"/>
  <c r="F1152"/>
  <c r="F1150" s="1"/>
  <c r="G1150"/>
  <c r="G1147"/>
  <c r="H1145"/>
  <c r="G1134"/>
  <c r="H1130"/>
  <c r="F1117"/>
  <c r="F1115" s="1"/>
  <c r="G1115"/>
  <c r="G1112"/>
  <c r="H1110"/>
  <c r="F1082"/>
  <c r="F1080" s="1"/>
  <c r="G1080"/>
  <c r="G1072"/>
  <c r="H1070"/>
  <c r="F1092"/>
  <c r="F1090" s="1"/>
  <c r="G1090"/>
  <c r="G1087"/>
  <c r="H1085"/>
  <c r="I1105"/>
  <c r="I1058"/>
  <c r="F1031"/>
  <c r="F1029" s="1"/>
  <c r="G1029"/>
  <c r="F1026"/>
  <c r="F1024" s="1"/>
  <c r="G1024"/>
  <c r="G1021"/>
  <c r="H1019"/>
  <c r="G18"/>
  <c r="G1036"/>
  <c r="F913"/>
  <c r="G903"/>
  <c r="G900" s="1"/>
  <c r="F907"/>
  <c r="F905" s="1"/>
  <c r="G905"/>
  <c r="F902"/>
  <c r="G893"/>
  <c r="H882"/>
  <c r="G874"/>
  <c r="G818" l="1"/>
  <c r="H812"/>
  <c r="H1011"/>
  <c r="H1005" s="1"/>
  <c r="H1014"/>
  <c r="G1016"/>
  <c r="I1009"/>
  <c r="G1168"/>
  <c r="G1108" s="1"/>
  <c r="H1058"/>
  <c r="G1039"/>
  <c r="F1039"/>
  <c r="E1040"/>
  <c r="H876"/>
  <c r="H873" s="1"/>
  <c r="F900"/>
  <c r="E814"/>
  <c r="E764"/>
  <c r="F759"/>
  <c r="G756"/>
  <c r="F758"/>
  <c r="F789"/>
  <c r="F787" s="1"/>
  <c r="E630"/>
  <c r="H181"/>
  <c r="G183"/>
  <c r="H1105"/>
  <c r="I1052"/>
  <c r="I1049" s="1"/>
  <c r="I1055"/>
  <c r="F1087"/>
  <c r="F1085" s="1"/>
  <c r="G1085"/>
  <c r="F1072"/>
  <c r="F1070" s="1"/>
  <c r="G1070"/>
  <c r="F1112"/>
  <c r="F1110" s="1"/>
  <c r="G1110"/>
  <c r="F1134"/>
  <c r="F1130" s="1"/>
  <c r="G1130"/>
  <c r="F1147"/>
  <c r="F1145" s="1"/>
  <c r="G1145"/>
  <c r="F1183"/>
  <c r="F1180" s="1"/>
  <c r="G1180"/>
  <c r="F1137"/>
  <c r="F1135" s="1"/>
  <c r="G1135"/>
  <c r="F1157"/>
  <c r="F1155" s="1"/>
  <c r="G1155"/>
  <c r="F1036"/>
  <c r="F1034" s="1"/>
  <c r="G1034"/>
  <c r="H1006"/>
  <c r="H1009"/>
  <c r="F1021"/>
  <c r="F1019" s="1"/>
  <c r="G1019"/>
  <c r="F1006"/>
  <c r="F874"/>
  <c r="F893"/>
  <c r="F882" s="1"/>
  <c r="F876" s="1"/>
  <c r="G882"/>
  <c r="H1003" l="1"/>
  <c r="F818"/>
  <c r="G817"/>
  <c r="G812"/>
  <c r="G1011"/>
  <c r="G1005" s="1"/>
  <c r="F1016"/>
  <c r="F1011" s="1"/>
  <c r="F1005" s="1"/>
  <c r="F1003" s="1"/>
  <c r="G1014"/>
  <c r="F1168"/>
  <c r="F1108" s="1"/>
  <c r="F1058" s="1"/>
  <c r="G1105"/>
  <c r="D1040"/>
  <c r="G876"/>
  <c r="G873" s="1"/>
  <c r="D814"/>
  <c r="E758"/>
  <c r="F756"/>
  <c r="E759"/>
  <c r="D764"/>
  <c r="E789"/>
  <c r="E787" s="1"/>
  <c r="D630"/>
  <c r="F183"/>
  <c r="G181"/>
  <c r="G1058"/>
  <c r="H1055"/>
  <c r="H1052"/>
  <c r="H1049" s="1"/>
  <c r="F873"/>
  <c r="G1009" l="1"/>
  <c r="G1003"/>
  <c r="F817"/>
  <c r="E818"/>
  <c r="F812"/>
  <c r="F1105"/>
  <c r="F1009"/>
  <c r="C1040"/>
  <c r="C814"/>
  <c r="C764"/>
  <c r="D759"/>
  <c r="D703" s="1"/>
  <c r="E756"/>
  <c r="D758"/>
  <c r="D789"/>
  <c r="D787" s="1"/>
  <c r="C787" s="1"/>
  <c r="C630"/>
  <c r="F181"/>
  <c r="E183"/>
  <c r="G1052"/>
  <c r="G1049" s="1"/>
  <c r="G1055"/>
  <c r="F1055"/>
  <c r="F1052"/>
  <c r="F1049" s="1"/>
  <c r="E817" l="1"/>
  <c r="D818"/>
  <c r="E812"/>
  <c r="C759"/>
  <c r="C758"/>
  <c r="D756"/>
  <c r="C756" s="1"/>
  <c r="C789"/>
  <c r="D183"/>
  <c r="C183" s="1"/>
  <c r="E181"/>
  <c r="J871"/>
  <c r="I871" s="1"/>
  <c r="H871" s="1"/>
  <c r="J869"/>
  <c r="J866"/>
  <c r="I866" s="1"/>
  <c r="H866" s="1"/>
  <c r="G866" s="1"/>
  <c r="J864"/>
  <c r="J861"/>
  <c r="I861" s="1"/>
  <c r="H861" s="1"/>
  <c r="G861" s="1"/>
  <c r="J859"/>
  <c r="J856"/>
  <c r="I856" s="1"/>
  <c r="H856" s="1"/>
  <c r="G856" s="1"/>
  <c r="J855"/>
  <c r="I855" s="1"/>
  <c r="H855" s="1"/>
  <c r="G855" s="1"/>
  <c r="J854"/>
  <c r="I854" s="1"/>
  <c r="H854" s="1"/>
  <c r="G854" s="1"/>
  <c r="J852"/>
  <c r="I852" s="1"/>
  <c r="H852" s="1"/>
  <c r="G852" s="1"/>
  <c r="J851"/>
  <c r="I851" s="1"/>
  <c r="H851" s="1"/>
  <c r="G851" s="1"/>
  <c r="J850"/>
  <c r="I850" s="1"/>
  <c r="H850" s="1"/>
  <c r="G850" s="1"/>
  <c r="J849"/>
  <c r="I849" s="1"/>
  <c r="H849" s="1"/>
  <c r="G849" s="1"/>
  <c r="J847"/>
  <c r="I847" s="1"/>
  <c r="H847" s="1"/>
  <c r="G847" s="1"/>
  <c r="J846"/>
  <c r="I846" s="1"/>
  <c r="H846" s="1"/>
  <c r="G846" s="1"/>
  <c r="J845"/>
  <c r="I845" s="1"/>
  <c r="H845" s="1"/>
  <c r="G845" s="1"/>
  <c r="J844"/>
  <c r="I844" s="1"/>
  <c r="H844" s="1"/>
  <c r="G844" s="1"/>
  <c r="J842"/>
  <c r="I842" s="1"/>
  <c r="H842" s="1"/>
  <c r="G842" s="1"/>
  <c r="J841"/>
  <c r="I841" s="1"/>
  <c r="H841" s="1"/>
  <c r="G841" s="1"/>
  <c r="J839"/>
  <c r="J836"/>
  <c r="I836" s="1"/>
  <c r="H836" s="1"/>
  <c r="G836" s="1"/>
  <c r="J835"/>
  <c r="I835" s="1"/>
  <c r="J834"/>
  <c r="I834" s="1"/>
  <c r="H834" s="1"/>
  <c r="G834" s="1"/>
  <c r="J832"/>
  <c r="I832" s="1"/>
  <c r="H832" s="1"/>
  <c r="G832" s="1"/>
  <c r="J831"/>
  <c r="I831" s="1"/>
  <c r="H831" s="1"/>
  <c r="G831" s="1"/>
  <c r="J829"/>
  <c r="I829" s="1"/>
  <c r="H829" s="1"/>
  <c r="J811"/>
  <c r="I811" s="1"/>
  <c r="H811" s="1"/>
  <c r="G811" s="1"/>
  <c r="J809"/>
  <c r="J806"/>
  <c r="I806" s="1"/>
  <c r="H806" s="1"/>
  <c r="G806" s="1"/>
  <c r="J804"/>
  <c r="J801"/>
  <c r="I801" s="1"/>
  <c r="H801" s="1"/>
  <c r="G801" s="1"/>
  <c r="J799"/>
  <c r="I799" s="1"/>
  <c r="H799" s="1"/>
  <c r="J796"/>
  <c r="I796" s="1"/>
  <c r="H796" s="1"/>
  <c r="G796" s="1"/>
  <c r="J794"/>
  <c r="J745"/>
  <c r="I745" s="1"/>
  <c r="J744"/>
  <c r="I744" s="1"/>
  <c r="H744" s="1"/>
  <c r="G744" s="1"/>
  <c r="J742"/>
  <c r="I742" s="1"/>
  <c r="H742" s="1"/>
  <c r="G742" s="1"/>
  <c r="J741"/>
  <c r="I741" s="1"/>
  <c r="H741" s="1"/>
  <c r="G741" s="1"/>
  <c r="J740"/>
  <c r="I740" s="1"/>
  <c r="H740" s="1"/>
  <c r="G740" s="1"/>
  <c r="J739"/>
  <c r="I739" s="1"/>
  <c r="H739" s="1"/>
  <c r="G739" s="1"/>
  <c r="J737"/>
  <c r="I737" s="1"/>
  <c r="H737" s="1"/>
  <c r="G737" s="1"/>
  <c r="J736"/>
  <c r="I736" s="1"/>
  <c r="H736" s="1"/>
  <c r="G736" s="1"/>
  <c r="J735"/>
  <c r="I735" s="1"/>
  <c r="J734"/>
  <c r="I734" s="1"/>
  <c r="H734" s="1"/>
  <c r="J732"/>
  <c r="I732" s="1"/>
  <c r="J731"/>
  <c r="I731" s="1"/>
  <c r="H731" s="1"/>
  <c r="G731" s="1"/>
  <c r="J730"/>
  <c r="I730" s="1"/>
  <c r="H730" s="1"/>
  <c r="G730" s="1"/>
  <c r="J729"/>
  <c r="I729" s="1"/>
  <c r="H729" s="1"/>
  <c r="G729" s="1"/>
  <c r="J727"/>
  <c r="I727" s="1"/>
  <c r="H727" s="1"/>
  <c r="G727" s="1"/>
  <c r="J726"/>
  <c r="I726" s="1"/>
  <c r="H726" s="1"/>
  <c r="G726" s="1"/>
  <c r="J725"/>
  <c r="I725" s="1"/>
  <c r="H725" s="1"/>
  <c r="G725" s="1"/>
  <c r="J724"/>
  <c r="I724" s="1"/>
  <c r="H724" s="1"/>
  <c r="G724" s="1"/>
  <c r="J722"/>
  <c r="I722" s="1"/>
  <c r="H722" s="1"/>
  <c r="G722" s="1"/>
  <c r="J721"/>
  <c r="J720"/>
  <c r="J719"/>
  <c r="I719" s="1"/>
  <c r="H719" s="1"/>
  <c r="G719" s="1"/>
  <c r="J717"/>
  <c r="I717" s="1"/>
  <c r="H717" s="1"/>
  <c r="G717" s="1"/>
  <c r="J716"/>
  <c r="I716" s="1"/>
  <c r="H716" s="1"/>
  <c r="G716" s="1"/>
  <c r="J714"/>
  <c r="I714" s="1"/>
  <c r="H714" s="1"/>
  <c r="J710"/>
  <c r="I710" s="1"/>
  <c r="H710" s="1"/>
  <c r="G710" s="1"/>
  <c r="J709"/>
  <c r="I709" s="1"/>
  <c r="H709" s="1"/>
  <c r="G709" s="1"/>
  <c r="J708"/>
  <c r="I708" s="1"/>
  <c r="H708" s="1"/>
  <c r="G708" s="1"/>
  <c r="J706"/>
  <c r="I706" s="1"/>
  <c r="H706" s="1"/>
  <c r="G706" s="1"/>
  <c r="J704"/>
  <c r="I704" s="1"/>
  <c r="H704" s="1"/>
  <c r="G704" s="1"/>
  <c r="J702"/>
  <c r="J698"/>
  <c r="I698" s="1"/>
  <c r="H698" s="1"/>
  <c r="G698" s="1"/>
  <c r="J696"/>
  <c r="I696" s="1"/>
  <c r="H696" s="1"/>
  <c r="J651"/>
  <c r="I651"/>
  <c r="H651"/>
  <c r="G651"/>
  <c r="J641"/>
  <c r="J636" s="1"/>
  <c r="I641"/>
  <c r="I636" s="1"/>
  <c r="H641"/>
  <c r="H636" s="1"/>
  <c r="G641"/>
  <c r="G636" s="1"/>
  <c r="F641"/>
  <c r="F636" s="1"/>
  <c r="J692"/>
  <c r="I692" s="1"/>
  <c r="H692" s="1"/>
  <c r="G692" s="1"/>
  <c r="F692" s="1"/>
  <c r="J691"/>
  <c r="I691" s="1"/>
  <c r="H691" s="1"/>
  <c r="G691" s="1"/>
  <c r="F691" s="1"/>
  <c r="J690"/>
  <c r="I690" s="1"/>
  <c r="H690" s="1"/>
  <c r="G690" s="1"/>
  <c r="F690" s="1"/>
  <c r="J688"/>
  <c r="I688" s="1"/>
  <c r="H688" s="1"/>
  <c r="G688" s="1"/>
  <c r="F688" s="1"/>
  <c r="J687"/>
  <c r="I687" s="1"/>
  <c r="H687" s="1"/>
  <c r="G687" s="1"/>
  <c r="F687" s="1"/>
  <c r="J681"/>
  <c r="I681" s="1"/>
  <c r="H681" s="1"/>
  <c r="G681" s="1"/>
  <c r="F681" s="1"/>
  <c r="J680"/>
  <c r="I680" s="1"/>
  <c r="H680" s="1"/>
  <c r="G680" s="1"/>
  <c r="F680" s="1"/>
  <c r="J678"/>
  <c r="I678" s="1"/>
  <c r="H678" s="1"/>
  <c r="G678" s="1"/>
  <c r="F678" s="1"/>
  <c r="J677"/>
  <c r="I677" s="1"/>
  <c r="H677" s="1"/>
  <c r="G677" s="1"/>
  <c r="F677" s="1"/>
  <c r="J675"/>
  <c r="I675" s="1"/>
  <c r="J672"/>
  <c r="I672" s="1"/>
  <c r="H672" s="1"/>
  <c r="G672" s="1"/>
  <c r="F672" s="1"/>
  <c r="J670"/>
  <c r="I670" s="1"/>
  <c r="H670" s="1"/>
  <c r="J667"/>
  <c r="I667" s="1"/>
  <c r="H667" s="1"/>
  <c r="G667" s="1"/>
  <c r="F667" s="1"/>
  <c r="J666"/>
  <c r="J665"/>
  <c r="I665" s="1"/>
  <c r="H665" s="1"/>
  <c r="G665" s="1"/>
  <c r="F665" s="1"/>
  <c r="J663"/>
  <c r="I663" s="1"/>
  <c r="H663" s="1"/>
  <c r="G663" s="1"/>
  <c r="F663" s="1"/>
  <c r="J662"/>
  <c r="I662" s="1"/>
  <c r="H662" s="1"/>
  <c r="G662" s="1"/>
  <c r="F662" s="1"/>
  <c r="J660"/>
  <c r="I660" s="1"/>
  <c r="H660" s="1"/>
  <c r="G660" s="1"/>
  <c r="F660" s="1"/>
  <c r="J650"/>
  <c r="I650" s="1"/>
  <c r="J647"/>
  <c r="I647" s="1"/>
  <c r="H647" s="1"/>
  <c r="G647" s="1"/>
  <c r="F647" s="1"/>
  <c r="J645"/>
  <c r="J642"/>
  <c r="I642" s="1"/>
  <c r="H642" s="1"/>
  <c r="G642" s="1"/>
  <c r="F642" s="1"/>
  <c r="J640"/>
  <c r="I640" s="1"/>
  <c r="J637"/>
  <c r="I637" s="1"/>
  <c r="H637" s="1"/>
  <c r="G637" s="1"/>
  <c r="F637" s="1"/>
  <c r="J635"/>
  <c r="J626"/>
  <c r="I626" s="1"/>
  <c r="H626" s="1"/>
  <c r="G626" s="1"/>
  <c r="F626" s="1"/>
  <c r="J625"/>
  <c r="I625" s="1"/>
  <c r="H625" s="1"/>
  <c r="G625" s="1"/>
  <c r="F625" s="1"/>
  <c r="J623"/>
  <c r="I623" s="1"/>
  <c r="H623" s="1"/>
  <c r="G623" s="1"/>
  <c r="F623" s="1"/>
  <c r="J622"/>
  <c r="I622" s="1"/>
  <c r="H622" s="1"/>
  <c r="G622" s="1"/>
  <c r="F622" s="1"/>
  <c r="J621"/>
  <c r="I621" s="1"/>
  <c r="H621" s="1"/>
  <c r="G621" s="1"/>
  <c r="F621" s="1"/>
  <c r="J620"/>
  <c r="I620" s="1"/>
  <c r="H620" s="1"/>
  <c r="G620" s="1"/>
  <c r="F620" s="1"/>
  <c r="J618"/>
  <c r="I618" s="1"/>
  <c r="H618" s="1"/>
  <c r="G618" s="1"/>
  <c r="F618" s="1"/>
  <c r="J617"/>
  <c r="I617" s="1"/>
  <c r="H617" s="1"/>
  <c r="G617" s="1"/>
  <c r="F617" s="1"/>
  <c r="J616"/>
  <c r="I616" s="1"/>
  <c r="H616" s="1"/>
  <c r="G616" s="1"/>
  <c r="F616" s="1"/>
  <c r="J615"/>
  <c r="I615" s="1"/>
  <c r="H615" s="1"/>
  <c r="G615" s="1"/>
  <c r="F615" s="1"/>
  <c r="J613"/>
  <c r="I613" s="1"/>
  <c r="H613" s="1"/>
  <c r="G613" s="1"/>
  <c r="F613" s="1"/>
  <c r="J612"/>
  <c r="I612" s="1"/>
  <c r="H612" s="1"/>
  <c r="G612" s="1"/>
  <c r="F612" s="1"/>
  <c r="J611"/>
  <c r="I611" s="1"/>
  <c r="H611" s="1"/>
  <c r="G611" s="1"/>
  <c r="F611" s="1"/>
  <c r="J610"/>
  <c r="I610" s="1"/>
  <c r="H610" s="1"/>
  <c r="G610" s="1"/>
  <c r="F610" s="1"/>
  <c r="J606"/>
  <c r="I606" s="1"/>
  <c r="H606" s="1"/>
  <c r="G606" s="1"/>
  <c r="F606" s="1"/>
  <c r="J604"/>
  <c r="I604" s="1"/>
  <c r="H604" s="1"/>
  <c r="G604" s="1"/>
  <c r="F604" s="1"/>
  <c r="J602"/>
  <c r="I602" s="1"/>
  <c r="H602" s="1"/>
  <c r="G602" s="1"/>
  <c r="F602" s="1"/>
  <c r="J600"/>
  <c r="I600" s="1"/>
  <c r="H600" s="1"/>
  <c r="G600" s="1"/>
  <c r="F600" s="1"/>
  <c r="J599"/>
  <c r="I599" s="1"/>
  <c r="H599" s="1"/>
  <c r="G599" s="1"/>
  <c r="F599" s="1"/>
  <c r="J598"/>
  <c r="I598" s="1"/>
  <c r="H598" s="1"/>
  <c r="G598" s="1"/>
  <c r="F598" s="1"/>
  <c r="J596"/>
  <c r="I596" s="1"/>
  <c r="H596" s="1"/>
  <c r="G596" s="1"/>
  <c r="F596" s="1"/>
  <c r="J594"/>
  <c r="I594" s="1"/>
  <c r="H594" s="1"/>
  <c r="G594" s="1"/>
  <c r="F594" s="1"/>
  <c r="J592"/>
  <c r="I592" s="1"/>
  <c r="H592" s="1"/>
  <c r="J571"/>
  <c r="I571" s="1"/>
  <c r="H571" s="1"/>
  <c r="J568"/>
  <c r="I568" s="1"/>
  <c r="H568" s="1"/>
  <c r="J566"/>
  <c r="I566" s="1"/>
  <c r="H566" s="1"/>
  <c r="J563"/>
  <c r="I563" s="1"/>
  <c r="H563" s="1"/>
  <c r="J562"/>
  <c r="I562" s="1"/>
  <c r="H562" s="1"/>
  <c r="J561"/>
  <c r="I561" s="1"/>
  <c r="H561" s="1"/>
  <c r="J559"/>
  <c r="I559" s="1"/>
  <c r="H559" s="1"/>
  <c r="J558"/>
  <c r="I558" s="1"/>
  <c r="H558" s="1"/>
  <c r="J557"/>
  <c r="I557" s="1"/>
  <c r="H557" s="1"/>
  <c r="J556"/>
  <c r="I556" s="1"/>
  <c r="H556" s="1"/>
  <c r="J554"/>
  <c r="I554" s="1"/>
  <c r="H554" s="1"/>
  <c r="J553"/>
  <c r="I553" s="1"/>
  <c r="H553" s="1"/>
  <c r="J552"/>
  <c r="J547" s="1"/>
  <c r="I552"/>
  <c r="I547" s="1"/>
  <c r="H552"/>
  <c r="H547" s="1"/>
  <c r="H544" s="1"/>
  <c r="J551"/>
  <c r="G552"/>
  <c r="G547" s="1"/>
  <c r="F574"/>
  <c r="J260"/>
  <c r="I260" s="1"/>
  <c r="J259"/>
  <c r="J209" s="1"/>
  <c r="J258"/>
  <c r="I258" s="1"/>
  <c r="I256" s="1"/>
  <c r="J245"/>
  <c r="I245" s="1"/>
  <c r="J243"/>
  <c r="I243" s="1"/>
  <c r="J240"/>
  <c r="I240" s="1"/>
  <c r="J238"/>
  <c r="I238" s="1"/>
  <c r="J235"/>
  <c r="I235" s="1"/>
  <c r="J233"/>
  <c r="I233" s="1"/>
  <c r="J230"/>
  <c r="J228"/>
  <c r="I228" s="1"/>
  <c r="J225"/>
  <c r="I225" s="1"/>
  <c r="J223"/>
  <c r="I223" s="1"/>
  <c r="J220"/>
  <c r="I220" s="1"/>
  <c r="J218"/>
  <c r="I218" s="1"/>
  <c r="J215"/>
  <c r="I215" s="1"/>
  <c r="J213"/>
  <c r="I213" s="1"/>
  <c r="J210"/>
  <c r="I210" s="1"/>
  <c r="J208"/>
  <c r="I208" s="1"/>
  <c r="J198"/>
  <c r="I198" s="1"/>
  <c r="H198" s="1"/>
  <c r="G198" s="1"/>
  <c r="F198" s="1"/>
  <c r="J195"/>
  <c r="I195" s="1"/>
  <c r="H195" s="1"/>
  <c r="G195" s="1"/>
  <c r="F195" s="1"/>
  <c r="J193"/>
  <c r="I193" s="1"/>
  <c r="H193" s="1"/>
  <c r="G193" s="1"/>
  <c r="J190"/>
  <c r="I190" s="1"/>
  <c r="H190" s="1"/>
  <c r="G190" s="1"/>
  <c r="F190" s="1"/>
  <c r="J189"/>
  <c r="I189" s="1"/>
  <c r="H189" s="1"/>
  <c r="J188"/>
  <c r="I188" s="1"/>
  <c r="H188" s="1"/>
  <c r="G188" s="1"/>
  <c r="J186"/>
  <c r="I186" s="1"/>
  <c r="H186" s="1"/>
  <c r="I492"/>
  <c r="H512"/>
  <c r="C512" s="1"/>
  <c r="H492"/>
  <c r="C492" s="1"/>
  <c r="I485"/>
  <c r="I482" s="1"/>
  <c r="H485"/>
  <c r="H482" s="1"/>
  <c r="G485"/>
  <c r="G487"/>
  <c r="J13"/>
  <c r="I13" s="1"/>
  <c r="H13" s="1"/>
  <c r="G13" s="1"/>
  <c r="F13" s="1"/>
  <c r="J12"/>
  <c r="J10"/>
  <c r="I10" s="1"/>
  <c r="H10" s="1"/>
  <c r="G10" s="1"/>
  <c r="F10" s="1"/>
  <c r="J7"/>
  <c r="I7" s="1"/>
  <c r="H7" s="1"/>
  <c r="G7" s="1"/>
  <c r="F7" s="1"/>
  <c r="J309"/>
  <c r="I309"/>
  <c r="H309"/>
  <c r="G309"/>
  <c r="G307" s="1"/>
  <c r="G304" s="1"/>
  <c r="F309"/>
  <c r="J307"/>
  <c r="J304" s="1"/>
  <c r="I307"/>
  <c r="I304" s="1"/>
  <c r="H307"/>
  <c r="H304" s="1"/>
  <c r="F307"/>
  <c r="F304" s="1"/>
  <c r="G298"/>
  <c r="E301"/>
  <c r="D307"/>
  <c r="D301" s="1"/>
  <c r="I301" l="1"/>
  <c r="I298" s="1"/>
  <c r="F193"/>
  <c r="G191"/>
  <c r="F188"/>
  <c r="F186" s="1"/>
  <c r="G186"/>
  <c r="G544"/>
  <c r="D817"/>
  <c r="C817" s="1"/>
  <c r="D812"/>
  <c r="C812" s="1"/>
  <c r="C818"/>
  <c r="J830"/>
  <c r="J785" s="1"/>
  <c r="J782" s="1"/>
  <c r="G482"/>
  <c r="C482" s="1"/>
  <c r="C485"/>
  <c r="I869"/>
  <c r="J867"/>
  <c r="G799"/>
  <c r="G797" s="1"/>
  <c r="H797"/>
  <c r="I804"/>
  <c r="J802"/>
  <c r="J256"/>
  <c r="I551"/>
  <c r="J549"/>
  <c r="I720"/>
  <c r="J715"/>
  <c r="J703" s="1"/>
  <c r="I702"/>
  <c r="J700"/>
  <c r="J792"/>
  <c r="I645"/>
  <c r="J643"/>
  <c r="I666"/>
  <c r="J661"/>
  <c r="J658" s="1"/>
  <c r="F472"/>
  <c r="F463"/>
  <c r="F460" s="1"/>
  <c r="I721"/>
  <c r="I635"/>
  <c r="H635" s="1"/>
  <c r="G463"/>
  <c r="G460" s="1"/>
  <c r="H463"/>
  <c r="I463"/>
  <c r="I230"/>
  <c r="I236"/>
  <c r="J236"/>
  <c r="J241"/>
  <c r="F301"/>
  <c r="F298" s="1"/>
  <c r="H301"/>
  <c r="H298" s="1"/>
  <c r="J301"/>
  <c r="J298" s="1"/>
  <c r="I231"/>
  <c r="H541"/>
  <c r="H538" s="1"/>
  <c r="J454"/>
  <c r="J544"/>
  <c r="J541"/>
  <c r="J538" s="1"/>
  <c r="J191"/>
  <c r="J196"/>
  <c r="E1051"/>
  <c r="H745"/>
  <c r="G745" s="1"/>
  <c r="I191"/>
  <c r="H191"/>
  <c r="J231"/>
  <c r="J668"/>
  <c r="J807"/>
  <c r="J837"/>
  <c r="J857"/>
  <c r="J862"/>
  <c r="H835"/>
  <c r="G835" s="1"/>
  <c r="G830" s="1"/>
  <c r="I830"/>
  <c r="I794"/>
  <c r="I809"/>
  <c r="I807" s="1"/>
  <c r="I839"/>
  <c r="H839" s="1"/>
  <c r="I859"/>
  <c r="H859" s="1"/>
  <c r="G859" s="1"/>
  <c r="G857" s="1"/>
  <c r="I864"/>
  <c r="H864" s="1"/>
  <c r="G734"/>
  <c r="G732" s="1"/>
  <c r="H732"/>
  <c r="H809"/>
  <c r="G714"/>
  <c r="G696"/>
  <c r="G829"/>
  <c r="H640"/>
  <c r="I638"/>
  <c r="H675"/>
  <c r="G592"/>
  <c r="H650"/>
  <c r="I648"/>
  <c r="G670"/>
  <c r="H668"/>
  <c r="J638"/>
  <c r="J648"/>
  <c r="I668"/>
  <c r="G541"/>
  <c r="G538" s="1"/>
  <c r="I544"/>
  <c r="I541"/>
  <c r="I538" s="1"/>
  <c r="I206"/>
  <c r="I241"/>
  <c r="F196"/>
  <c r="I12"/>
  <c r="H12" s="1"/>
  <c r="J827" l="1"/>
  <c r="J697"/>
  <c r="J694" s="1"/>
  <c r="J712"/>
  <c r="H869"/>
  <c r="I867"/>
  <c r="H804"/>
  <c r="I802"/>
  <c r="I785"/>
  <c r="I782" s="1"/>
  <c r="J206"/>
  <c r="I857"/>
  <c r="I837"/>
  <c r="H551"/>
  <c r="H549" s="1"/>
  <c r="I549"/>
  <c r="G785"/>
  <c r="G782" s="1"/>
  <c r="H720"/>
  <c r="I715"/>
  <c r="I703" s="1"/>
  <c r="H702"/>
  <c r="H633"/>
  <c r="H645"/>
  <c r="I643"/>
  <c r="H794"/>
  <c r="H792" s="1"/>
  <c r="I792"/>
  <c r="J631"/>
  <c r="J593" s="1"/>
  <c r="J590" s="1"/>
  <c r="H666"/>
  <c r="I661"/>
  <c r="I658" s="1"/>
  <c r="J633"/>
  <c r="J628"/>
  <c r="I460"/>
  <c r="I457"/>
  <c r="I454" s="1"/>
  <c r="H721"/>
  <c r="I633"/>
  <c r="H457"/>
  <c r="H454" s="1"/>
  <c r="H460"/>
  <c r="H830"/>
  <c r="F457"/>
  <c r="F454" s="1"/>
  <c r="G457"/>
  <c r="G454" s="1"/>
  <c r="I862"/>
  <c r="I827"/>
  <c r="G864"/>
  <c r="G862" s="1"/>
  <c r="H862"/>
  <c r="G839"/>
  <c r="G837" s="1"/>
  <c r="H837"/>
  <c r="G809"/>
  <c r="G807" s="1"/>
  <c r="H807"/>
  <c r="G827"/>
  <c r="F670"/>
  <c r="F668" s="1"/>
  <c r="G668"/>
  <c r="G650"/>
  <c r="H648"/>
  <c r="G635"/>
  <c r="G633" s="1"/>
  <c r="F592"/>
  <c r="G675"/>
  <c r="G640"/>
  <c r="H638"/>
  <c r="G12"/>
  <c r="E574"/>
  <c r="E460"/>
  <c r="E298"/>
  <c r="E309"/>
  <c r="E304"/>
  <c r="G869" l="1"/>
  <c r="G867" s="1"/>
  <c r="H867"/>
  <c r="I697"/>
  <c r="I694" s="1"/>
  <c r="G804"/>
  <c r="G802" s="1"/>
  <c r="H802"/>
  <c r="I700"/>
  <c r="G794"/>
  <c r="G792" s="1"/>
  <c r="I712"/>
  <c r="H715"/>
  <c r="H703" s="1"/>
  <c r="H700" s="1"/>
  <c r="G720"/>
  <c r="G715" s="1"/>
  <c r="G703" s="1"/>
  <c r="G697" s="1"/>
  <c r="G694" s="1"/>
  <c r="H827"/>
  <c r="H785"/>
  <c r="H782" s="1"/>
  <c r="G702"/>
  <c r="H643"/>
  <c r="G645"/>
  <c r="I631"/>
  <c r="G666"/>
  <c r="H661"/>
  <c r="G721"/>
  <c r="E472"/>
  <c r="C472" s="1"/>
  <c r="C463"/>
  <c r="C457" s="1"/>
  <c r="C454" s="1"/>
  <c r="C460"/>
  <c r="F640"/>
  <c r="F638" s="1"/>
  <c r="G638"/>
  <c r="F675"/>
  <c r="F635"/>
  <c r="F633" s="1"/>
  <c r="F650"/>
  <c r="F648" s="1"/>
  <c r="G648"/>
  <c r="F12"/>
  <c r="H712" l="1"/>
  <c r="G712"/>
  <c r="G700"/>
  <c r="H697"/>
  <c r="H694" s="1"/>
  <c r="G643"/>
  <c r="F645"/>
  <c r="F643" s="1"/>
  <c r="I593"/>
  <c r="I590" s="1"/>
  <c r="I628"/>
  <c r="F666"/>
  <c r="F661" s="1"/>
  <c r="G661"/>
  <c r="G631" s="1"/>
  <c r="G19" s="1"/>
  <c r="H658"/>
  <c r="H631"/>
  <c r="E454"/>
  <c r="E977"/>
  <c r="D977" s="1"/>
  <c r="C977" s="1"/>
  <c r="E980"/>
  <c r="C981"/>
  <c r="C982"/>
  <c r="H258"/>
  <c r="C259"/>
  <c r="H260"/>
  <c r="D574"/>
  <c r="C574" s="1"/>
  <c r="D980" l="1"/>
  <c r="C980" s="1"/>
  <c r="E978"/>
  <c r="H256"/>
  <c r="F658"/>
  <c r="F631"/>
  <c r="H628"/>
  <c r="H593"/>
  <c r="H590" s="1"/>
  <c r="G658"/>
  <c r="D978"/>
  <c r="G260"/>
  <c r="F260" s="1"/>
  <c r="E260" s="1"/>
  <c r="D260" s="1"/>
  <c r="C260" s="1"/>
  <c r="G258"/>
  <c r="C978" l="1"/>
  <c r="G256"/>
  <c r="G628"/>
  <c r="G593"/>
  <c r="G590" s="1"/>
  <c r="F593"/>
  <c r="F590" s="1"/>
  <c r="F628"/>
  <c r="F258"/>
  <c r="F256" s="1"/>
  <c r="E7"/>
  <c r="E10"/>
  <c r="D10" s="1"/>
  <c r="C10" s="1"/>
  <c r="E12"/>
  <c r="C13"/>
  <c r="C1063"/>
  <c r="C1093"/>
  <c r="D1083"/>
  <c r="D1027"/>
  <c r="D1012" s="1"/>
  <c r="D1006" s="1"/>
  <c r="E1007"/>
  <c r="D1007" s="1"/>
  <c r="C1007" s="1"/>
  <c r="E1008"/>
  <c r="D1008" s="1"/>
  <c r="C1008" s="1"/>
  <c r="E1013"/>
  <c r="D1013" s="1"/>
  <c r="C1013" s="1"/>
  <c r="E1016"/>
  <c r="C1017"/>
  <c r="E1018"/>
  <c r="D1018" s="1"/>
  <c r="C1018" s="1"/>
  <c r="E1021"/>
  <c r="C1022"/>
  <c r="E1023"/>
  <c r="D1023" s="1"/>
  <c r="C1023" s="1"/>
  <c r="E1026"/>
  <c r="E1028"/>
  <c r="D1028" s="1"/>
  <c r="C1028" s="1"/>
  <c r="E1031"/>
  <c r="C1032"/>
  <c r="E1033"/>
  <c r="D1033" s="1"/>
  <c r="C1033" s="1"/>
  <c r="E1036"/>
  <c r="C1037"/>
  <c r="E1038"/>
  <c r="D1038" s="1"/>
  <c r="C1038" s="1"/>
  <c r="E1041"/>
  <c r="E1012" s="1"/>
  <c r="E1006" s="1"/>
  <c r="E1064"/>
  <c r="D1064" s="1"/>
  <c r="C1064" s="1"/>
  <c r="E1067"/>
  <c r="C1068"/>
  <c r="E1069"/>
  <c r="D1069" s="1"/>
  <c r="C1069" s="1"/>
  <c r="E1072"/>
  <c r="C1073"/>
  <c r="E1074"/>
  <c r="C1074" s="1"/>
  <c r="E1082"/>
  <c r="E1084"/>
  <c r="D1084" s="1"/>
  <c r="C1084" s="1"/>
  <c r="E1087"/>
  <c r="C1088"/>
  <c r="E1089"/>
  <c r="D1089" s="1"/>
  <c r="C1089" s="1"/>
  <c r="E1092"/>
  <c r="E1094"/>
  <c r="D1094" s="1"/>
  <c r="C1094" s="1"/>
  <c r="E1097"/>
  <c r="C1098"/>
  <c r="C1099"/>
  <c r="E1109"/>
  <c r="D1109" s="1"/>
  <c r="E1112"/>
  <c r="C1113"/>
  <c r="E1114"/>
  <c r="D1114" s="1"/>
  <c r="C1114" s="1"/>
  <c r="E1117"/>
  <c r="C1118"/>
  <c r="E1119"/>
  <c r="D1119" s="1"/>
  <c r="C1119" s="1"/>
  <c r="E1122"/>
  <c r="C1123"/>
  <c r="E1124"/>
  <c r="D1124" s="1"/>
  <c r="C1124" s="1"/>
  <c r="E1127"/>
  <c r="C1128"/>
  <c r="E1129"/>
  <c r="D1129" s="1"/>
  <c r="C1129" s="1"/>
  <c r="C1132"/>
  <c r="C1133"/>
  <c r="E1134"/>
  <c r="E1137"/>
  <c r="C1138"/>
  <c r="E1139"/>
  <c r="D1139" s="1"/>
  <c r="C1139" s="1"/>
  <c r="E1142"/>
  <c r="C1143"/>
  <c r="E1144"/>
  <c r="D1144" s="1"/>
  <c r="C1144" s="1"/>
  <c r="E1147"/>
  <c r="C1148"/>
  <c r="E1149"/>
  <c r="D1149" s="1"/>
  <c r="C1149" s="1"/>
  <c r="E1152"/>
  <c r="C1153"/>
  <c r="E1154"/>
  <c r="D1154" s="1"/>
  <c r="C1154" s="1"/>
  <c r="E1157"/>
  <c r="E1155" s="1"/>
  <c r="C1158"/>
  <c r="E1159"/>
  <c r="D1159" s="1"/>
  <c r="C1159" s="1"/>
  <c r="E1162"/>
  <c r="C1163"/>
  <c r="E1164"/>
  <c r="D1164" s="1"/>
  <c r="C1164" s="1"/>
  <c r="E1165"/>
  <c r="D1165" s="1"/>
  <c r="C1165" s="1"/>
  <c r="E1167"/>
  <c r="D1167" s="1"/>
  <c r="C1167" s="1"/>
  <c r="E1168"/>
  <c r="E1108" s="1"/>
  <c r="E1058" s="1"/>
  <c r="C1169"/>
  <c r="C1182"/>
  <c r="E1183"/>
  <c r="E1184"/>
  <c r="D1184" s="1"/>
  <c r="C1184" s="1"/>
  <c r="E1059"/>
  <c r="D1059" s="1"/>
  <c r="C1059" s="1"/>
  <c r="E1062"/>
  <c r="E1053"/>
  <c r="D1053" s="1"/>
  <c r="C1053" s="1"/>
  <c r="E1054"/>
  <c r="D1054" s="1"/>
  <c r="C1054" s="1"/>
  <c r="C890"/>
  <c r="E891"/>
  <c r="D891" s="1"/>
  <c r="C891" s="1"/>
  <c r="E892"/>
  <c r="D892" s="1"/>
  <c r="C892" s="1"/>
  <c r="E893"/>
  <c r="E894"/>
  <c r="D894" s="1"/>
  <c r="C894" s="1"/>
  <c r="E895"/>
  <c r="D895" s="1"/>
  <c r="C895" s="1"/>
  <c r="E897"/>
  <c r="D897" s="1"/>
  <c r="C897" s="1"/>
  <c r="E898"/>
  <c r="D898" s="1"/>
  <c r="C898" s="1"/>
  <c r="E899"/>
  <c r="D899" s="1"/>
  <c r="C899" s="1"/>
  <c r="E902"/>
  <c r="E904"/>
  <c r="D904" s="1"/>
  <c r="C904" s="1"/>
  <c r="E907"/>
  <c r="C908"/>
  <c r="E909"/>
  <c r="D909" s="1"/>
  <c r="C909" s="1"/>
  <c r="E910"/>
  <c r="D910" s="1"/>
  <c r="C910" s="1"/>
  <c r="E912"/>
  <c r="D912" s="1"/>
  <c r="C912" s="1"/>
  <c r="E913"/>
  <c r="E914"/>
  <c r="D914" s="1"/>
  <c r="C914" s="1"/>
  <c r="E917"/>
  <c r="C918"/>
  <c r="E919"/>
  <c r="D919" s="1"/>
  <c r="C919" s="1"/>
  <c r="E922"/>
  <c r="E924"/>
  <c r="D924" s="1"/>
  <c r="C924" s="1"/>
  <c r="E925"/>
  <c r="D925" s="1"/>
  <c r="C925" s="1"/>
  <c r="E927"/>
  <c r="D927" s="1"/>
  <c r="C927" s="1"/>
  <c r="E928"/>
  <c r="E929"/>
  <c r="D929" s="1"/>
  <c r="C929" s="1"/>
  <c r="E930"/>
  <c r="D930" s="1"/>
  <c r="C930" s="1"/>
  <c r="E932"/>
  <c r="D932" s="1"/>
  <c r="C932" s="1"/>
  <c r="E933"/>
  <c r="D933" s="1"/>
  <c r="C933" s="1"/>
  <c r="E934"/>
  <c r="D934" s="1"/>
  <c r="C934" s="1"/>
  <c r="E935"/>
  <c r="D935" s="1"/>
  <c r="C935" s="1"/>
  <c r="E937"/>
  <c r="D937" s="1"/>
  <c r="C937" s="1"/>
  <c r="E938"/>
  <c r="D938" s="1"/>
  <c r="C938" s="1"/>
  <c r="E939"/>
  <c r="D939" s="1"/>
  <c r="C939" s="1"/>
  <c r="E940"/>
  <c r="D940" s="1"/>
  <c r="C940" s="1"/>
  <c r="E942"/>
  <c r="D942" s="1"/>
  <c r="C942" s="1"/>
  <c r="E943"/>
  <c r="D943" s="1"/>
  <c r="C943" s="1"/>
  <c r="E944"/>
  <c r="D944" s="1"/>
  <c r="C944" s="1"/>
  <c r="E945"/>
  <c r="D945" s="1"/>
  <c r="C945" s="1"/>
  <c r="E947"/>
  <c r="D947" s="1"/>
  <c r="C947" s="1"/>
  <c r="E948"/>
  <c r="D948" s="1"/>
  <c r="C948" s="1"/>
  <c r="C949"/>
  <c r="E975"/>
  <c r="D975" s="1"/>
  <c r="C976"/>
  <c r="E988"/>
  <c r="D988" s="1"/>
  <c r="C988" s="1"/>
  <c r="E990"/>
  <c r="D990" s="1"/>
  <c r="C990" s="1"/>
  <c r="E991"/>
  <c r="D991" s="1"/>
  <c r="C991" s="1"/>
  <c r="E885"/>
  <c r="D885" s="1"/>
  <c r="C885" s="1"/>
  <c r="E886"/>
  <c r="D886" s="1"/>
  <c r="C886" s="1"/>
  <c r="E887"/>
  <c r="D887" s="1"/>
  <c r="C887" s="1"/>
  <c r="E888"/>
  <c r="D888" s="1"/>
  <c r="C888" s="1"/>
  <c r="E879"/>
  <c r="D879" s="1"/>
  <c r="C879" s="1"/>
  <c r="E880"/>
  <c r="D880" s="1"/>
  <c r="C880" s="1"/>
  <c r="E881"/>
  <c r="D881" s="1"/>
  <c r="C881" s="1"/>
  <c r="E883"/>
  <c r="D883" s="1"/>
  <c r="C883" s="1"/>
  <c r="E874"/>
  <c r="E875"/>
  <c r="D875" s="1"/>
  <c r="C875" s="1"/>
  <c r="E877"/>
  <c r="D877" s="1"/>
  <c r="C877" s="1"/>
  <c r="F794"/>
  <c r="F796"/>
  <c r="E796" s="1"/>
  <c r="D796" s="1"/>
  <c r="C796" s="1"/>
  <c r="F799"/>
  <c r="C800"/>
  <c r="F801"/>
  <c r="E801" s="1"/>
  <c r="F804"/>
  <c r="C805"/>
  <c r="F806"/>
  <c r="E806" s="1"/>
  <c r="D806" s="1"/>
  <c r="C806" s="1"/>
  <c r="F809"/>
  <c r="C810"/>
  <c r="F811"/>
  <c r="E811" s="1"/>
  <c r="D811" s="1"/>
  <c r="C811" s="1"/>
  <c r="F829"/>
  <c r="F831"/>
  <c r="E831" s="1"/>
  <c r="D831" s="1"/>
  <c r="C831" s="1"/>
  <c r="F832"/>
  <c r="E832" s="1"/>
  <c r="D832" s="1"/>
  <c r="C832" s="1"/>
  <c r="F834"/>
  <c r="E834" s="1"/>
  <c r="D834" s="1"/>
  <c r="C834" s="1"/>
  <c r="F835"/>
  <c r="F836"/>
  <c r="E836" s="1"/>
  <c r="D836" s="1"/>
  <c r="C836" s="1"/>
  <c r="F839"/>
  <c r="C840"/>
  <c r="F841"/>
  <c r="E841" s="1"/>
  <c r="D841" s="1"/>
  <c r="C841" s="1"/>
  <c r="F842"/>
  <c r="E842" s="1"/>
  <c r="D842" s="1"/>
  <c r="C842" s="1"/>
  <c r="F844"/>
  <c r="E844" s="1"/>
  <c r="D844" s="1"/>
  <c r="C844" s="1"/>
  <c r="F845"/>
  <c r="E845" s="1"/>
  <c r="D845" s="1"/>
  <c r="C845" s="1"/>
  <c r="F846"/>
  <c r="E846" s="1"/>
  <c r="D846" s="1"/>
  <c r="C846" s="1"/>
  <c r="F847"/>
  <c r="E847" s="1"/>
  <c r="F849"/>
  <c r="E849" s="1"/>
  <c r="D849" s="1"/>
  <c r="F850"/>
  <c r="E850" s="1"/>
  <c r="C850" s="1"/>
  <c r="F851"/>
  <c r="E851" s="1"/>
  <c r="D851" s="1"/>
  <c r="C851" s="1"/>
  <c r="F852"/>
  <c r="E852" s="1"/>
  <c r="D852" s="1"/>
  <c r="C852" s="1"/>
  <c r="F854"/>
  <c r="E854" s="1"/>
  <c r="D854" s="1"/>
  <c r="C854" s="1"/>
  <c r="F855"/>
  <c r="E855" s="1"/>
  <c r="D855" s="1"/>
  <c r="C855" s="1"/>
  <c r="F856"/>
  <c r="E856" s="1"/>
  <c r="D856" s="1"/>
  <c r="C856" s="1"/>
  <c r="F859"/>
  <c r="C860"/>
  <c r="F861"/>
  <c r="E861" s="1"/>
  <c r="D861" s="1"/>
  <c r="C861" s="1"/>
  <c r="F864"/>
  <c r="C865"/>
  <c r="F866"/>
  <c r="E866" s="1"/>
  <c r="D866" s="1"/>
  <c r="F869"/>
  <c r="C871"/>
  <c r="F714"/>
  <c r="F716"/>
  <c r="E716" s="1"/>
  <c r="D716" s="1"/>
  <c r="C716" s="1"/>
  <c r="F717"/>
  <c r="F719"/>
  <c r="F720"/>
  <c r="C720" s="1"/>
  <c r="F721"/>
  <c r="F722"/>
  <c r="F724"/>
  <c r="E724" s="1"/>
  <c r="F725"/>
  <c r="C725" s="1"/>
  <c r="F726"/>
  <c r="E726" s="1"/>
  <c r="F727"/>
  <c r="F729"/>
  <c r="E729" s="1"/>
  <c r="F730"/>
  <c r="C730" s="1"/>
  <c r="F731"/>
  <c r="E731" s="1"/>
  <c r="D731" s="1"/>
  <c r="C731" s="1"/>
  <c r="F734"/>
  <c r="E734" s="1"/>
  <c r="C735"/>
  <c r="F736"/>
  <c r="E736" s="1"/>
  <c r="D736" s="1"/>
  <c r="C736" s="1"/>
  <c r="F739"/>
  <c r="C740"/>
  <c r="F741"/>
  <c r="E741" s="1"/>
  <c r="D741" s="1"/>
  <c r="C741" s="1"/>
  <c r="F742"/>
  <c r="F744"/>
  <c r="E744" s="1"/>
  <c r="F745"/>
  <c r="C745" s="1"/>
  <c r="F706"/>
  <c r="E706" s="1"/>
  <c r="D706" s="1"/>
  <c r="C706" s="1"/>
  <c r="F708"/>
  <c r="E708" s="1"/>
  <c r="D708" s="1"/>
  <c r="C708" s="1"/>
  <c r="F709"/>
  <c r="E709" s="1"/>
  <c r="D709" s="1"/>
  <c r="C709" s="1"/>
  <c r="F710"/>
  <c r="E710" s="1"/>
  <c r="D710" s="1"/>
  <c r="C710" s="1"/>
  <c r="F702"/>
  <c r="F704"/>
  <c r="E704" s="1"/>
  <c r="D704" s="1"/>
  <c r="C704" s="1"/>
  <c r="F696"/>
  <c r="F698"/>
  <c r="E698" s="1"/>
  <c r="D698" s="1"/>
  <c r="C698" s="1"/>
  <c r="D661"/>
  <c r="E615"/>
  <c r="E617"/>
  <c r="D617" s="1"/>
  <c r="C617" s="1"/>
  <c r="E618"/>
  <c r="E620"/>
  <c r="D620" s="1"/>
  <c r="E621"/>
  <c r="E622"/>
  <c r="D622" s="1"/>
  <c r="C622" s="1"/>
  <c r="E625"/>
  <c r="E635"/>
  <c r="E637"/>
  <c r="D637" s="1"/>
  <c r="C637" s="1"/>
  <c r="E640"/>
  <c r="C641"/>
  <c r="E642"/>
  <c r="D642" s="1"/>
  <c r="C642" s="1"/>
  <c r="E645"/>
  <c r="C646"/>
  <c r="E647"/>
  <c r="D647" s="1"/>
  <c r="C647" s="1"/>
  <c r="E650"/>
  <c r="C651"/>
  <c r="E660"/>
  <c r="D660" s="1"/>
  <c r="C660" s="1"/>
  <c r="E662"/>
  <c r="D662" s="1"/>
  <c r="C662" s="1"/>
  <c r="E663"/>
  <c r="E665"/>
  <c r="D665" s="1"/>
  <c r="E666"/>
  <c r="E667"/>
  <c r="D667" s="1"/>
  <c r="C667" s="1"/>
  <c r="E670"/>
  <c r="C671"/>
  <c r="E672"/>
  <c r="D672" s="1"/>
  <c r="C672" s="1"/>
  <c r="E675"/>
  <c r="C676"/>
  <c r="E677"/>
  <c r="D677" s="1"/>
  <c r="C677" s="1"/>
  <c r="E678"/>
  <c r="D678" s="1"/>
  <c r="C678" s="1"/>
  <c r="E680"/>
  <c r="D680" s="1"/>
  <c r="C680" s="1"/>
  <c r="E681"/>
  <c r="D681" s="1"/>
  <c r="C681" s="1"/>
  <c r="E687"/>
  <c r="E688"/>
  <c r="D688" s="1"/>
  <c r="C688" s="1"/>
  <c r="E690"/>
  <c r="D690" s="1"/>
  <c r="C690" s="1"/>
  <c r="E691"/>
  <c r="D691" s="1"/>
  <c r="C691" s="1"/>
  <c r="E692"/>
  <c r="D692" s="1"/>
  <c r="C692" s="1"/>
  <c r="C608"/>
  <c r="E610"/>
  <c r="D610" s="1"/>
  <c r="C610" s="1"/>
  <c r="E611"/>
  <c r="E612"/>
  <c r="D612" s="1"/>
  <c r="C612" s="1"/>
  <c r="E592"/>
  <c r="E594"/>
  <c r="D594" s="1"/>
  <c r="C594" s="1"/>
  <c r="E598"/>
  <c r="E600"/>
  <c r="D600" s="1"/>
  <c r="C600" s="1"/>
  <c r="E602"/>
  <c r="D602" s="1"/>
  <c r="C602" s="1"/>
  <c r="E604"/>
  <c r="D604" s="1"/>
  <c r="C604" s="1"/>
  <c r="E606"/>
  <c r="D606" s="1"/>
  <c r="C606" s="1"/>
  <c r="G551"/>
  <c r="G553"/>
  <c r="F553" s="1"/>
  <c r="E553" s="1"/>
  <c r="D553" s="1"/>
  <c r="C553" s="1"/>
  <c r="G554"/>
  <c r="F554" s="1"/>
  <c r="E554" s="1"/>
  <c r="D554" s="1"/>
  <c r="C554" s="1"/>
  <c r="G556"/>
  <c r="F556" s="1"/>
  <c r="E556" s="1"/>
  <c r="D556" s="1"/>
  <c r="C556" s="1"/>
  <c r="G557"/>
  <c r="F557" s="1"/>
  <c r="G558"/>
  <c r="F558" s="1"/>
  <c r="E558" s="1"/>
  <c r="D558" s="1"/>
  <c r="C558" s="1"/>
  <c r="G559"/>
  <c r="F559" s="1"/>
  <c r="G561"/>
  <c r="F561" s="1"/>
  <c r="E561" s="1"/>
  <c r="G562"/>
  <c r="F562" s="1"/>
  <c r="C562" s="1"/>
  <c r="G563"/>
  <c r="F563" s="1"/>
  <c r="E563" s="1"/>
  <c r="D563" s="1"/>
  <c r="C563" s="1"/>
  <c r="G566"/>
  <c r="C567"/>
  <c r="G568"/>
  <c r="F568" s="1"/>
  <c r="E568" s="1"/>
  <c r="D568" s="1"/>
  <c r="C568" s="1"/>
  <c r="G571"/>
  <c r="C572"/>
  <c r="C548"/>
  <c r="C451"/>
  <c r="C312"/>
  <c r="C309"/>
  <c r="C32"/>
  <c r="D189"/>
  <c r="D184" s="1"/>
  <c r="J152"/>
  <c r="I152" s="1"/>
  <c r="H152" s="1"/>
  <c r="J154"/>
  <c r="I154" s="1"/>
  <c r="H154" s="1"/>
  <c r="G154" s="1"/>
  <c r="F154" s="1"/>
  <c r="E154" s="1"/>
  <c r="J155"/>
  <c r="I155" s="1"/>
  <c r="H155" s="1"/>
  <c r="G155" s="1"/>
  <c r="F155" s="1"/>
  <c r="J157"/>
  <c r="I157" s="1"/>
  <c r="H157" s="1"/>
  <c r="G157" s="1"/>
  <c r="F157" s="1"/>
  <c r="E157" s="1"/>
  <c r="J158"/>
  <c r="I158" s="1"/>
  <c r="H158" s="1"/>
  <c r="G158" s="1"/>
  <c r="F158" s="1"/>
  <c r="J159"/>
  <c r="I159" s="1"/>
  <c r="H159" s="1"/>
  <c r="G159" s="1"/>
  <c r="F159" s="1"/>
  <c r="E159" s="1"/>
  <c r="D159" s="1"/>
  <c r="C159" s="1"/>
  <c r="J160"/>
  <c r="I160" s="1"/>
  <c r="H160" s="1"/>
  <c r="G160" s="1"/>
  <c r="J162"/>
  <c r="I162" s="1"/>
  <c r="H162" s="1"/>
  <c r="G162" s="1"/>
  <c r="F162" s="1"/>
  <c r="E188"/>
  <c r="E190"/>
  <c r="D190" s="1"/>
  <c r="C190" s="1"/>
  <c r="E193"/>
  <c r="C194"/>
  <c r="E195"/>
  <c r="D195" s="1"/>
  <c r="C195" s="1"/>
  <c r="E198"/>
  <c r="C199"/>
  <c r="H208"/>
  <c r="H210"/>
  <c r="H213"/>
  <c r="C214"/>
  <c r="H215"/>
  <c r="H218"/>
  <c r="E218" s="1"/>
  <c r="C219"/>
  <c r="H220"/>
  <c r="H223"/>
  <c r="C224"/>
  <c r="H225"/>
  <c r="H228"/>
  <c r="C229"/>
  <c r="H230"/>
  <c r="H233"/>
  <c r="H235"/>
  <c r="H238"/>
  <c r="C239"/>
  <c r="H240"/>
  <c r="H243"/>
  <c r="C244"/>
  <c r="H245"/>
  <c r="I271"/>
  <c r="H271" s="1"/>
  <c r="J273"/>
  <c r="I273" s="1"/>
  <c r="H273" s="1"/>
  <c r="J274"/>
  <c r="J179" s="1"/>
  <c r="J275"/>
  <c r="I275" s="1"/>
  <c r="H275" s="1"/>
  <c r="J276"/>
  <c r="I276" s="1"/>
  <c r="H276" s="1"/>
  <c r="J278"/>
  <c r="I278" s="1"/>
  <c r="H278" s="1"/>
  <c r="J279"/>
  <c r="I279" s="1"/>
  <c r="H279" s="1"/>
  <c r="C279" s="1"/>
  <c r="J281"/>
  <c r="I281" s="1"/>
  <c r="H281" s="1"/>
  <c r="J282"/>
  <c r="I282" s="1"/>
  <c r="H282" s="1"/>
  <c r="J284"/>
  <c r="I284" s="1"/>
  <c r="H284" s="1"/>
  <c r="J285"/>
  <c r="I285" s="1"/>
  <c r="H285" s="1"/>
  <c r="C285" s="1"/>
  <c r="J286"/>
  <c r="I286" s="1"/>
  <c r="H286" s="1"/>
  <c r="J287"/>
  <c r="I287" s="1"/>
  <c r="H287" s="1"/>
  <c r="J289"/>
  <c r="I289" s="1"/>
  <c r="H289" s="1"/>
  <c r="J290"/>
  <c r="I290" s="1"/>
  <c r="H290" s="1"/>
  <c r="J291"/>
  <c r="I291" s="1"/>
  <c r="H291" s="1"/>
  <c r="J292"/>
  <c r="I292" s="1"/>
  <c r="H292" s="1"/>
  <c r="J294"/>
  <c r="I294" s="1"/>
  <c r="H294" s="1"/>
  <c r="J295"/>
  <c r="I295" s="1"/>
  <c r="H295" s="1"/>
  <c r="C295" s="1"/>
  <c r="J296"/>
  <c r="J44"/>
  <c r="I44" s="1"/>
  <c r="J45"/>
  <c r="I45" s="1"/>
  <c r="H45" s="1"/>
  <c r="G45" s="1"/>
  <c r="F45" s="1"/>
  <c r="J47"/>
  <c r="I47" s="1"/>
  <c r="H47" s="1"/>
  <c r="G47" s="1"/>
  <c r="F47" s="1"/>
  <c r="J48"/>
  <c r="I48" s="1"/>
  <c r="J49"/>
  <c r="I49" s="1"/>
  <c r="H49" s="1"/>
  <c r="G49" s="1"/>
  <c r="F49" s="1"/>
  <c r="J50"/>
  <c r="I50" s="1"/>
  <c r="H50" s="1"/>
  <c r="G50" s="1"/>
  <c r="F50" s="1"/>
  <c r="E50" s="1"/>
  <c r="J52"/>
  <c r="I52" s="1"/>
  <c r="H52" s="1"/>
  <c r="G52" s="1"/>
  <c r="F52" s="1"/>
  <c r="J53"/>
  <c r="I53" s="1"/>
  <c r="H53" s="1"/>
  <c r="G53" s="1"/>
  <c r="F53" s="1"/>
  <c r="J54"/>
  <c r="I54" s="1"/>
  <c r="H54" s="1"/>
  <c r="G54" s="1"/>
  <c r="F54" s="1"/>
  <c r="J55"/>
  <c r="I55" s="1"/>
  <c r="H55" s="1"/>
  <c r="G55" s="1"/>
  <c r="J57"/>
  <c r="I57" s="1"/>
  <c r="H57" s="1"/>
  <c r="G57" s="1"/>
  <c r="F57" s="1"/>
  <c r="J58"/>
  <c r="I58" s="1"/>
  <c r="H58" s="1"/>
  <c r="G58" s="1"/>
  <c r="F58" s="1"/>
  <c r="J59"/>
  <c r="I59" s="1"/>
  <c r="H59" s="1"/>
  <c r="G59" s="1"/>
  <c r="F59" s="1"/>
  <c r="J60"/>
  <c r="I60" s="1"/>
  <c r="H60" s="1"/>
  <c r="G60" s="1"/>
  <c r="F60" s="1"/>
  <c r="J62"/>
  <c r="I62" s="1"/>
  <c r="H62" s="1"/>
  <c r="G62" s="1"/>
  <c r="F62" s="1"/>
  <c r="J63"/>
  <c r="I63" s="1"/>
  <c r="H63" s="1"/>
  <c r="G63" s="1"/>
  <c r="F63" s="1"/>
  <c r="J64"/>
  <c r="I64" s="1"/>
  <c r="H64" s="1"/>
  <c r="G64" s="1"/>
  <c r="F64" s="1"/>
  <c r="J65"/>
  <c r="I65" s="1"/>
  <c r="H65" s="1"/>
  <c r="J67"/>
  <c r="I67" s="1"/>
  <c r="H67" s="1"/>
  <c r="G67" s="1"/>
  <c r="J68"/>
  <c r="I68" s="1"/>
  <c r="H68" s="1"/>
  <c r="C68" s="1"/>
  <c r="J69"/>
  <c r="I69" s="1"/>
  <c r="H69" s="1"/>
  <c r="G69" s="1"/>
  <c r="F69" s="1"/>
  <c r="J70"/>
  <c r="I70" s="1"/>
  <c r="J72"/>
  <c r="I72" s="1"/>
  <c r="H72" s="1"/>
  <c r="J73"/>
  <c r="I73" s="1"/>
  <c r="J74"/>
  <c r="I74" s="1"/>
  <c r="H74" s="1"/>
  <c r="G74" s="1"/>
  <c r="F74" s="1"/>
  <c r="J75"/>
  <c r="J77"/>
  <c r="I77" s="1"/>
  <c r="J78"/>
  <c r="J79"/>
  <c r="I79" s="1"/>
  <c r="H79" s="1"/>
  <c r="G79" s="1"/>
  <c r="F79" s="1"/>
  <c r="J102"/>
  <c r="I102" s="1"/>
  <c r="H102" s="1"/>
  <c r="G102" s="1"/>
  <c r="F102" s="1"/>
  <c r="E102" s="1"/>
  <c r="J103"/>
  <c r="I103" s="1"/>
  <c r="H103" s="1"/>
  <c r="G103" s="1"/>
  <c r="F103" s="1"/>
  <c r="J104"/>
  <c r="I104" s="1"/>
  <c r="H104" s="1"/>
  <c r="G104" s="1"/>
  <c r="F104" s="1"/>
  <c r="E104" s="1"/>
  <c r="D104" s="1"/>
  <c r="C104" s="1"/>
  <c r="J107"/>
  <c r="I107" s="1"/>
  <c r="H107" s="1"/>
  <c r="G107" s="1"/>
  <c r="F107" s="1"/>
  <c r="E107" s="1"/>
  <c r="E105" s="1"/>
  <c r="J108"/>
  <c r="I108" s="1"/>
  <c r="H108" s="1"/>
  <c r="G108" s="1"/>
  <c r="F108" s="1"/>
  <c r="J43"/>
  <c r="J40" s="1"/>
  <c r="C621" l="1"/>
  <c r="E616"/>
  <c r="D615"/>
  <c r="C615" s="1"/>
  <c r="E613"/>
  <c r="C1109"/>
  <c r="D1105"/>
  <c r="F552"/>
  <c r="D598"/>
  <c r="D611"/>
  <c r="E599"/>
  <c r="D1122"/>
  <c r="C1122" s="1"/>
  <c r="E1120"/>
  <c r="D625"/>
  <c r="C625" s="1"/>
  <c r="E623"/>
  <c r="C623" s="1"/>
  <c r="C744"/>
  <c r="E742"/>
  <c r="C742" s="1"/>
  <c r="D687"/>
  <c r="C687" s="1"/>
  <c r="E683"/>
  <c r="C683" s="1"/>
  <c r="E661"/>
  <c r="E631" s="1"/>
  <c r="D801"/>
  <c r="C801" s="1"/>
  <c r="E797"/>
  <c r="D917"/>
  <c r="C917" s="1"/>
  <c r="E915"/>
  <c r="C915" s="1"/>
  <c r="D193"/>
  <c r="D191" s="1"/>
  <c r="E191"/>
  <c r="D188"/>
  <c r="C188" s="1"/>
  <c r="E186"/>
  <c r="G152"/>
  <c r="H150"/>
  <c r="C1083"/>
  <c r="D1058"/>
  <c r="C598"/>
  <c r="C611"/>
  <c r="D928"/>
  <c r="D923" s="1"/>
  <c r="E923"/>
  <c r="D922"/>
  <c r="D920" s="1"/>
  <c r="E920"/>
  <c r="C193"/>
  <c r="F571"/>
  <c r="E571" s="1"/>
  <c r="D571" s="1"/>
  <c r="C571" s="1"/>
  <c r="G569"/>
  <c r="C569" s="1"/>
  <c r="F566"/>
  <c r="E566" s="1"/>
  <c r="G564"/>
  <c r="C665"/>
  <c r="D663"/>
  <c r="C663" s="1"/>
  <c r="C626"/>
  <c r="D616"/>
  <c r="D613" s="1"/>
  <c r="C613" s="1"/>
  <c r="C620"/>
  <c r="D618"/>
  <c r="C618" s="1"/>
  <c r="D726"/>
  <c r="C726" s="1"/>
  <c r="C928"/>
  <c r="C719"/>
  <c r="F830"/>
  <c r="F785" s="1"/>
  <c r="E869"/>
  <c r="E867" s="1"/>
  <c r="F867"/>
  <c r="E1011"/>
  <c r="E1005" s="1"/>
  <c r="D1168"/>
  <c r="C1168" s="1"/>
  <c r="E1052"/>
  <c r="E1049" s="1"/>
  <c r="D1062"/>
  <c r="E1060"/>
  <c r="C158"/>
  <c r="F153"/>
  <c r="D566"/>
  <c r="D561"/>
  <c r="C561" s="1"/>
  <c r="E559"/>
  <c r="C559" s="1"/>
  <c r="C1027"/>
  <c r="D1041"/>
  <c r="E1039"/>
  <c r="D107"/>
  <c r="D102"/>
  <c r="E100"/>
  <c r="C100" s="1"/>
  <c r="C189"/>
  <c r="F55"/>
  <c r="E55" s="1"/>
  <c r="F551"/>
  <c r="G549"/>
  <c r="J176"/>
  <c r="J19"/>
  <c r="F715"/>
  <c r="F703" s="1"/>
  <c r="C702"/>
  <c r="F792"/>
  <c r="C666"/>
  <c r="C661"/>
  <c r="D631"/>
  <c r="D628" s="1"/>
  <c r="E721"/>
  <c r="E717" s="1"/>
  <c r="E633"/>
  <c r="J31"/>
  <c r="D154"/>
  <c r="C154" s="1"/>
  <c r="I296"/>
  <c r="H296" s="1"/>
  <c r="G296" s="1"/>
  <c r="F296" s="1"/>
  <c r="E296" s="1"/>
  <c r="D296" s="1"/>
  <c r="C296" s="1"/>
  <c r="E79"/>
  <c r="D79" s="1"/>
  <c r="C79" s="1"/>
  <c r="H77"/>
  <c r="G77" s="1"/>
  <c r="F77" s="1"/>
  <c r="I75"/>
  <c r="E74"/>
  <c r="D74" s="1"/>
  <c r="C74" s="1"/>
  <c r="G72"/>
  <c r="F72" s="1"/>
  <c r="H70"/>
  <c r="C70" s="1"/>
  <c r="E69"/>
  <c r="D69" s="1"/>
  <c r="C69" s="1"/>
  <c r="F67"/>
  <c r="G65"/>
  <c r="E64"/>
  <c r="D64" s="1"/>
  <c r="C64" s="1"/>
  <c r="E62"/>
  <c r="E59"/>
  <c r="D59" s="1"/>
  <c r="C59" s="1"/>
  <c r="E57"/>
  <c r="D57" s="1"/>
  <c r="E54"/>
  <c r="D54" s="1"/>
  <c r="C54" s="1"/>
  <c r="E52"/>
  <c r="D52" s="1"/>
  <c r="E49"/>
  <c r="D49" s="1"/>
  <c r="C49" s="1"/>
  <c r="E47"/>
  <c r="I274"/>
  <c r="I179" s="1"/>
  <c r="E162"/>
  <c r="F160"/>
  <c r="D157"/>
  <c r="C157" s="1"/>
  <c r="E155"/>
  <c r="C155" s="1"/>
  <c r="D874"/>
  <c r="C874" s="1"/>
  <c r="D902"/>
  <c r="C902" s="1"/>
  <c r="D1183"/>
  <c r="C1183" s="1"/>
  <c r="E1180"/>
  <c r="D1162"/>
  <c r="D1160" s="1"/>
  <c r="E1160"/>
  <c r="D1152"/>
  <c r="D1150" s="1"/>
  <c r="E1150"/>
  <c r="D1147"/>
  <c r="C1147" s="1"/>
  <c r="E1145"/>
  <c r="D1142"/>
  <c r="C1142" s="1"/>
  <c r="E1140"/>
  <c r="D1137"/>
  <c r="C1137" s="1"/>
  <c r="E1135"/>
  <c r="D1134"/>
  <c r="C1134" s="1"/>
  <c r="E1130"/>
  <c r="C1130" s="1"/>
  <c r="C1127"/>
  <c r="E1125"/>
  <c r="D1117"/>
  <c r="C1117" s="1"/>
  <c r="E1115"/>
  <c r="D1112"/>
  <c r="E1110"/>
  <c r="D1097"/>
  <c r="C1097" s="1"/>
  <c r="E1095"/>
  <c r="D1092"/>
  <c r="C1092" s="1"/>
  <c r="E1090"/>
  <c r="D1087"/>
  <c r="C1087" s="1"/>
  <c r="E1085"/>
  <c r="D1082"/>
  <c r="C1082" s="1"/>
  <c r="E1080"/>
  <c r="D1072"/>
  <c r="C1072" s="1"/>
  <c r="E1070"/>
  <c r="D1067"/>
  <c r="C1067" s="1"/>
  <c r="E1065"/>
  <c r="D1036"/>
  <c r="C1036" s="1"/>
  <c r="E1034"/>
  <c r="D1031"/>
  <c r="C1031" s="1"/>
  <c r="E1029"/>
  <c r="D1026"/>
  <c r="C1026" s="1"/>
  <c r="E1024"/>
  <c r="C1021"/>
  <c r="E1019"/>
  <c r="D1016"/>
  <c r="E1014"/>
  <c r="E58"/>
  <c r="C58" s="1"/>
  <c r="E53"/>
  <c r="H48"/>
  <c r="I43"/>
  <c r="I40" s="1"/>
  <c r="G294"/>
  <c r="G291"/>
  <c r="F291" s="1"/>
  <c r="E291" s="1"/>
  <c r="D291" s="1"/>
  <c r="C291" s="1"/>
  <c r="G289"/>
  <c r="G286"/>
  <c r="F286" s="1"/>
  <c r="E286" s="1"/>
  <c r="D286" s="1"/>
  <c r="C286" s="1"/>
  <c r="G284"/>
  <c r="F281"/>
  <c r="E281" s="1"/>
  <c r="D281" s="1"/>
  <c r="C281" s="1"/>
  <c r="G278"/>
  <c r="G276" s="1"/>
  <c r="G275"/>
  <c r="F275" s="1"/>
  <c r="E275" s="1"/>
  <c r="D275" s="1"/>
  <c r="C275" s="1"/>
  <c r="G273"/>
  <c r="C975"/>
  <c r="D973"/>
  <c r="C973" s="1"/>
  <c r="D913"/>
  <c r="E903"/>
  <c r="D907"/>
  <c r="E905"/>
  <c r="D893"/>
  <c r="C893" s="1"/>
  <c r="J18"/>
  <c r="C1042"/>
  <c r="E1003"/>
  <c r="E739"/>
  <c r="D739" s="1"/>
  <c r="C739" s="1"/>
  <c r="F737"/>
  <c r="C737" s="1"/>
  <c r="E864"/>
  <c r="E862" s="1"/>
  <c r="F862"/>
  <c r="E839"/>
  <c r="E837" s="1"/>
  <c r="F837"/>
  <c r="E859"/>
  <c r="E857" s="1"/>
  <c r="F857"/>
  <c r="E809"/>
  <c r="F807"/>
  <c r="E804"/>
  <c r="F802"/>
  <c r="D799"/>
  <c r="F797"/>
  <c r="E794"/>
  <c r="E715"/>
  <c r="D869"/>
  <c r="D867" s="1"/>
  <c r="C696"/>
  <c r="D734"/>
  <c r="C734" s="1"/>
  <c r="E732"/>
  <c r="C732" s="1"/>
  <c r="D729"/>
  <c r="C729" s="1"/>
  <c r="E727"/>
  <c r="D724"/>
  <c r="C724" s="1"/>
  <c r="E722"/>
  <c r="E835"/>
  <c r="E830" s="1"/>
  <c r="E785" s="1"/>
  <c r="E829"/>
  <c r="D829" s="1"/>
  <c r="C829" s="1"/>
  <c r="C795"/>
  <c r="D592"/>
  <c r="C592" s="1"/>
  <c r="D675"/>
  <c r="E673"/>
  <c r="D670"/>
  <c r="E668"/>
  <c r="D650"/>
  <c r="C650" s="1"/>
  <c r="E648"/>
  <c r="C648" s="1"/>
  <c r="D635"/>
  <c r="D645"/>
  <c r="E643"/>
  <c r="D640"/>
  <c r="E638"/>
  <c r="E557"/>
  <c r="F547"/>
  <c r="E551"/>
  <c r="D551" s="1"/>
  <c r="C551" s="1"/>
  <c r="F549"/>
  <c r="G225"/>
  <c r="F225" s="1"/>
  <c r="E225" s="1"/>
  <c r="D225" s="1"/>
  <c r="C225" s="1"/>
  <c r="G223"/>
  <c r="G215"/>
  <c r="F215" s="1"/>
  <c r="E215" s="1"/>
  <c r="D215" s="1"/>
  <c r="C215" s="1"/>
  <c r="G213"/>
  <c r="G245"/>
  <c r="F245" s="1"/>
  <c r="E245" s="1"/>
  <c r="D245" s="1"/>
  <c r="C245" s="1"/>
  <c r="H241"/>
  <c r="C241" s="1"/>
  <c r="G243"/>
  <c r="F243" s="1"/>
  <c r="E243" s="1"/>
  <c r="D243" s="1"/>
  <c r="C243" s="1"/>
  <c r="G240"/>
  <c r="F240" s="1"/>
  <c r="E240" s="1"/>
  <c r="D240" s="1"/>
  <c r="C240" s="1"/>
  <c r="H236"/>
  <c r="C236" s="1"/>
  <c r="G238"/>
  <c r="F238" s="1"/>
  <c r="E238" s="1"/>
  <c r="D238" s="1"/>
  <c r="C238" s="1"/>
  <c r="G235"/>
  <c r="F235" s="1"/>
  <c r="E235" s="1"/>
  <c r="D235" s="1"/>
  <c r="C235" s="1"/>
  <c r="H231"/>
  <c r="C231" s="1"/>
  <c r="G233"/>
  <c r="F233" s="1"/>
  <c r="E233" s="1"/>
  <c r="D233" s="1"/>
  <c r="C233" s="1"/>
  <c r="G230"/>
  <c r="F230" s="1"/>
  <c r="E230" s="1"/>
  <c r="D230" s="1"/>
  <c r="C230" s="1"/>
  <c r="G228"/>
  <c r="G220"/>
  <c r="G216" s="1"/>
  <c r="G210"/>
  <c r="F210" s="1"/>
  <c r="E210" s="1"/>
  <c r="D210" s="1"/>
  <c r="C210" s="1"/>
  <c r="H206"/>
  <c r="G208"/>
  <c r="E258"/>
  <c r="D218"/>
  <c r="C218" s="1"/>
  <c r="C78"/>
  <c r="C73"/>
  <c r="D12"/>
  <c r="D198"/>
  <c r="E196"/>
  <c r="D304"/>
  <c r="C304" s="1"/>
  <c r="C307"/>
  <c r="C866"/>
  <c r="D862"/>
  <c r="C849"/>
  <c r="D847"/>
  <c r="C847" s="1"/>
  <c r="C301"/>
  <c r="D298"/>
  <c r="C298" s="1"/>
  <c r="D1060"/>
  <c r="D658"/>
  <c r="D1019"/>
  <c r="D1125"/>
  <c r="D1120"/>
  <c r="C1120" s="1"/>
  <c r="C636"/>
  <c r="J42"/>
  <c r="D186"/>
  <c r="C186" s="1"/>
  <c r="H44"/>
  <c r="I42"/>
  <c r="C715" l="1"/>
  <c r="D797"/>
  <c r="D1057"/>
  <c r="D1051" s="1"/>
  <c r="E593"/>
  <c r="E596"/>
  <c r="E900"/>
  <c r="E882"/>
  <c r="E876" s="1"/>
  <c r="C922"/>
  <c r="C799"/>
  <c r="C920"/>
  <c r="C616"/>
  <c r="C191"/>
  <c r="F152"/>
  <c r="G150"/>
  <c r="D47"/>
  <c r="C47" s="1"/>
  <c r="D62"/>
  <c r="C62" s="1"/>
  <c r="E60"/>
  <c r="C53"/>
  <c r="E48"/>
  <c r="E43" s="1"/>
  <c r="E31" s="1"/>
  <c r="C198"/>
  <c r="D196"/>
  <c r="C196" s="1"/>
  <c r="C640"/>
  <c r="D638"/>
  <c r="C638" s="1"/>
  <c r="F289"/>
  <c r="E289" s="1"/>
  <c r="D289" s="1"/>
  <c r="C289" s="1"/>
  <c r="G287"/>
  <c r="C287" s="1"/>
  <c r="D599"/>
  <c r="C1062"/>
  <c r="C1125"/>
  <c r="C566"/>
  <c r="D564"/>
  <c r="C564" s="1"/>
  <c r="D1029"/>
  <c r="C1029" s="1"/>
  <c r="C1152"/>
  <c r="D1085"/>
  <c r="C1085" s="1"/>
  <c r="C1157"/>
  <c r="D1155"/>
  <c r="C1155" s="1"/>
  <c r="C923"/>
  <c r="C1016"/>
  <c r="D1011"/>
  <c r="D1009" s="1"/>
  <c r="C645"/>
  <c r="D643"/>
  <c r="C643" s="1"/>
  <c r="D794"/>
  <c r="E792"/>
  <c r="D804"/>
  <c r="C804" s="1"/>
  <c r="E802"/>
  <c r="D809"/>
  <c r="E807"/>
  <c r="C1060"/>
  <c r="C1112"/>
  <c r="D802"/>
  <c r="C1041"/>
  <c r="D1039"/>
  <c r="C1039" s="1"/>
  <c r="C670"/>
  <c r="D668"/>
  <c r="C668" s="1"/>
  <c r="C675"/>
  <c r="D673"/>
  <c r="C673" s="1"/>
  <c r="C102"/>
  <c r="C107"/>
  <c r="C12"/>
  <c r="E873"/>
  <c r="J25"/>
  <c r="J22" s="1"/>
  <c r="J14"/>
  <c r="D1140"/>
  <c r="C1140" s="1"/>
  <c r="D1090"/>
  <c r="C1090" s="1"/>
  <c r="D1115"/>
  <c r="C1115" s="1"/>
  <c r="D1070"/>
  <c r="C1070" s="1"/>
  <c r="D1034"/>
  <c r="C1034" s="1"/>
  <c r="D1024"/>
  <c r="C1024" s="1"/>
  <c r="D1014"/>
  <c r="C1014" s="1"/>
  <c r="C1162"/>
  <c r="C869"/>
  <c r="C867" s="1"/>
  <c r="J16"/>
  <c r="F712"/>
  <c r="C797"/>
  <c r="E703"/>
  <c r="C703" s="1"/>
  <c r="F827"/>
  <c r="F782"/>
  <c r="F700"/>
  <c r="C864"/>
  <c r="E658"/>
  <c r="C658" s="1"/>
  <c r="C631"/>
  <c r="D721"/>
  <c r="D717" s="1"/>
  <c r="C717" s="1"/>
  <c r="C635"/>
  <c r="D633"/>
  <c r="C633" s="1"/>
  <c r="H274"/>
  <c r="H179" s="1"/>
  <c r="I31"/>
  <c r="I14" s="1"/>
  <c r="J28"/>
  <c r="D181"/>
  <c r="C181" s="1"/>
  <c r="C184"/>
  <c r="D839"/>
  <c r="D7"/>
  <c r="C7" s="1"/>
  <c r="D859"/>
  <c r="C52"/>
  <c r="D50"/>
  <c r="C50" s="1"/>
  <c r="C57"/>
  <c r="D55"/>
  <c r="C55" s="1"/>
  <c r="D60"/>
  <c r="C1150"/>
  <c r="C1160"/>
  <c r="G226"/>
  <c r="D1145"/>
  <c r="C1145" s="1"/>
  <c r="D1095"/>
  <c r="C1095" s="1"/>
  <c r="D1110"/>
  <c r="C1110" s="1"/>
  <c r="D1135"/>
  <c r="C1135" s="1"/>
  <c r="D1080"/>
  <c r="C1080" s="1"/>
  <c r="D1065"/>
  <c r="C1065" s="1"/>
  <c r="D1180"/>
  <c r="C1180" s="1"/>
  <c r="C1019"/>
  <c r="E1105"/>
  <c r="J8"/>
  <c r="F273"/>
  <c r="F278"/>
  <c r="G282"/>
  <c r="F284"/>
  <c r="G292"/>
  <c r="F294"/>
  <c r="D162"/>
  <c r="E160"/>
  <c r="E67"/>
  <c r="D67" s="1"/>
  <c r="E72"/>
  <c r="D72" s="1"/>
  <c r="C72" s="1"/>
  <c r="E77"/>
  <c r="D77" s="1"/>
  <c r="I18"/>
  <c r="C907"/>
  <c r="D905"/>
  <c r="C905" s="1"/>
  <c r="C913"/>
  <c r="D903"/>
  <c r="D882" s="1"/>
  <c r="G48"/>
  <c r="F48" s="1"/>
  <c r="H43"/>
  <c r="F274"/>
  <c r="E1009"/>
  <c r="D722"/>
  <c r="C722" s="1"/>
  <c r="C862"/>
  <c r="D727"/>
  <c r="C727" s="1"/>
  <c r="D835"/>
  <c r="D830" s="1"/>
  <c r="D785" s="1"/>
  <c r="D697" s="1"/>
  <c r="F544"/>
  <c r="F541"/>
  <c r="F538" s="1"/>
  <c r="D557"/>
  <c r="D552" s="1"/>
  <c r="G211"/>
  <c r="G221"/>
  <c r="E256"/>
  <c r="D258"/>
  <c r="G206"/>
  <c r="F208"/>
  <c r="E208" s="1"/>
  <c r="D208" s="1"/>
  <c r="C208" s="1"/>
  <c r="F220"/>
  <c r="F228"/>
  <c r="F213"/>
  <c r="F223"/>
  <c r="C1107"/>
  <c r="G44"/>
  <c r="H42"/>
  <c r="D596" l="1"/>
  <c r="C596" s="1"/>
  <c r="D14"/>
  <c r="E14"/>
  <c r="E11" s="1"/>
  <c r="C802"/>
  <c r="E152"/>
  <c r="F150"/>
  <c r="E40"/>
  <c r="E45"/>
  <c r="C60"/>
  <c r="C162"/>
  <c r="D160"/>
  <c r="C160" s="1"/>
  <c r="C77"/>
  <c r="D75"/>
  <c r="C75" s="1"/>
  <c r="C67"/>
  <c r="D65"/>
  <c r="C65" s="1"/>
  <c r="D1005"/>
  <c r="D18" s="1"/>
  <c r="D8" s="1"/>
  <c r="C1011"/>
  <c r="E782"/>
  <c r="C809"/>
  <c r="D807"/>
  <c r="C807" s="1"/>
  <c r="D792"/>
  <c r="C792" s="1"/>
  <c r="C794"/>
  <c r="G271"/>
  <c r="H19"/>
  <c r="C839"/>
  <c r="D837"/>
  <c r="C837" s="1"/>
  <c r="C1051"/>
  <c r="C1012"/>
  <c r="C1108"/>
  <c r="C1105"/>
  <c r="I11"/>
  <c r="I8"/>
  <c r="I176"/>
  <c r="I19"/>
  <c r="I16" s="1"/>
  <c r="J9"/>
  <c r="J6" s="1"/>
  <c r="J11"/>
  <c r="C1058"/>
  <c r="G43"/>
  <c r="G40" s="1"/>
  <c r="C993"/>
  <c r="I28"/>
  <c r="F697"/>
  <c r="F694" s="1"/>
  <c r="E628"/>
  <c r="E590"/>
  <c r="D593"/>
  <c r="C599"/>
  <c r="C721"/>
  <c r="H31"/>
  <c r="H25" s="1"/>
  <c r="I25"/>
  <c r="I22" s="1"/>
  <c r="C859"/>
  <c r="D857"/>
  <c r="C857" s="1"/>
  <c r="D40"/>
  <c r="C1009"/>
  <c r="H40"/>
  <c r="D900"/>
  <c r="C900" s="1"/>
  <c r="C903"/>
  <c r="E1055"/>
  <c r="F179"/>
  <c r="E290"/>
  <c r="E274" s="1"/>
  <c r="E179" s="1"/>
  <c r="E19" s="1"/>
  <c r="C48"/>
  <c r="F43"/>
  <c r="H18"/>
  <c r="H8" s="1"/>
  <c r="F292"/>
  <c r="E294"/>
  <c r="F282"/>
  <c r="E284"/>
  <c r="E278"/>
  <c r="E273"/>
  <c r="C835"/>
  <c r="E700"/>
  <c r="E827"/>
  <c r="C714"/>
  <c r="E712"/>
  <c r="C557"/>
  <c r="E549"/>
  <c r="E206"/>
  <c r="E223"/>
  <c r="F221"/>
  <c r="C258"/>
  <c r="D256"/>
  <c r="C256" s="1"/>
  <c r="F211"/>
  <c r="E213"/>
  <c r="F216"/>
  <c r="E220"/>
  <c r="F206"/>
  <c r="E228"/>
  <c r="F226"/>
  <c r="C234"/>
  <c r="D45"/>
  <c r="C45" s="1"/>
  <c r="D1052"/>
  <c r="D1055"/>
  <c r="C1006"/>
  <c r="F44"/>
  <c r="E44" s="1"/>
  <c r="E42" s="1"/>
  <c r="G42"/>
  <c r="E25" l="1"/>
  <c r="D152"/>
  <c r="E150"/>
  <c r="C1005"/>
  <c r="D1003"/>
  <c r="C1003" s="1"/>
  <c r="E697"/>
  <c r="E694" s="1"/>
  <c r="G176"/>
  <c r="D1049"/>
  <c r="C1049" s="1"/>
  <c r="I9"/>
  <c r="I6" s="1"/>
  <c r="F176"/>
  <c r="F19"/>
  <c r="H22"/>
  <c r="H14"/>
  <c r="H9" s="1"/>
  <c r="H176"/>
  <c r="H16"/>
  <c r="C593"/>
  <c r="D590"/>
  <c r="C590" s="1"/>
  <c r="C628"/>
  <c r="F40"/>
  <c r="C40" s="1"/>
  <c r="F31"/>
  <c r="F14" s="1"/>
  <c r="G31"/>
  <c r="G25" s="1"/>
  <c r="E28"/>
  <c r="C1055"/>
  <c r="F271"/>
  <c r="C1052"/>
  <c r="G8"/>
  <c r="H28"/>
  <c r="D273"/>
  <c r="D278"/>
  <c r="E282"/>
  <c r="D284"/>
  <c r="D282" s="1"/>
  <c r="E292"/>
  <c r="D294"/>
  <c r="D290"/>
  <c r="D876"/>
  <c r="C882"/>
  <c r="D827"/>
  <c r="C827" s="1"/>
  <c r="C830"/>
  <c r="C785" s="1"/>
  <c r="C782" s="1"/>
  <c r="D712"/>
  <c r="C712" s="1"/>
  <c r="E541"/>
  <c r="E538" s="1"/>
  <c r="E544"/>
  <c r="C552"/>
  <c r="D547"/>
  <c r="D549"/>
  <c r="C549" s="1"/>
  <c r="E226"/>
  <c r="D228"/>
  <c r="D220"/>
  <c r="E216"/>
  <c r="E211"/>
  <c r="C211" s="1"/>
  <c r="D213"/>
  <c r="C213" s="1"/>
  <c r="D223"/>
  <c r="E221"/>
  <c r="C209"/>
  <c r="D206"/>
  <c r="C206" s="1"/>
  <c r="C43"/>
  <c r="F42"/>
  <c r="D150" l="1"/>
  <c r="C150" s="1"/>
  <c r="C152"/>
  <c r="D782"/>
  <c r="C290"/>
  <c r="D274"/>
  <c r="E176"/>
  <c r="G16"/>
  <c r="F11"/>
  <c r="F9"/>
  <c r="H6"/>
  <c r="H11"/>
  <c r="G14"/>
  <c r="G9" s="1"/>
  <c r="C697"/>
  <c r="C153"/>
  <c r="F25"/>
  <c r="F22" s="1"/>
  <c r="F28"/>
  <c r="E271"/>
  <c r="C294"/>
  <c r="D292"/>
  <c r="C292" s="1"/>
  <c r="C284"/>
  <c r="C282"/>
  <c r="C278"/>
  <c r="C276"/>
  <c r="F16"/>
  <c r="C1057"/>
  <c r="D873"/>
  <c r="C873" s="1"/>
  <c r="C876"/>
  <c r="C273"/>
  <c r="D700"/>
  <c r="C700" s="1"/>
  <c r="D694"/>
  <c r="C694" s="1"/>
  <c r="D541"/>
  <c r="D544"/>
  <c r="C544" s="1"/>
  <c r="C547"/>
  <c r="C223"/>
  <c r="D221"/>
  <c r="C221" s="1"/>
  <c r="C220"/>
  <c r="D216"/>
  <c r="C216" s="1"/>
  <c r="D226"/>
  <c r="C226" s="1"/>
  <c r="C228"/>
  <c r="D44"/>
  <c r="C14" l="1"/>
  <c r="D179"/>
  <c r="D25" s="1"/>
  <c r="C274"/>
  <c r="D271"/>
  <c r="C271" s="1"/>
  <c r="E16"/>
  <c r="E9"/>
  <c r="E6" s="1"/>
  <c r="G11"/>
  <c r="G6"/>
  <c r="E22"/>
  <c r="G22"/>
  <c r="G28"/>
  <c r="F8"/>
  <c r="F6" s="1"/>
  <c r="C18"/>
  <c r="C541"/>
  <c r="D538"/>
  <c r="C538" s="1"/>
  <c r="C44"/>
  <c r="D42"/>
  <c r="C42" s="1"/>
  <c r="D19" l="1"/>
  <c r="D176"/>
  <c r="C179"/>
  <c r="C176" s="1"/>
  <c r="C15"/>
  <c r="C8"/>
  <c r="D9" l="1"/>
  <c r="C19"/>
  <c r="C16" s="1"/>
  <c r="D16"/>
  <c r="C108"/>
  <c r="C103"/>
  <c r="D105"/>
  <c r="C105" s="1"/>
  <c r="D110" l="1"/>
  <c r="C110" s="1"/>
  <c r="C113"/>
  <c r="C31"/>
  <c r="D28"/>
  <c r="C28" s="1"/>
  <c r="D11" l="1"/>
  <c r="C11" s="1"/>
  <c r="D22"/>
  <c r="C22" s="1"/>
  <c r="C25"/>
  <c r="C9" l="1"/>
  <c r="D6"/>
  <c r="C6" s="1"/>
</calcChain>
</file>

<file path=xl/sharedStrings.xml><?xml version="1.0" encoding="utf-8"?>
<sst xmlns="http://schemas.openxmlformats.org/spreadsheetml/2006/main" count="1379" uniqueCount="377">
  <si>
    <t>всего</t>
  </si>
  <si>
    <r>
      <t>11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0"/>
        <color theme="1"/>
        <rFont val="Times New Roman"/>
        <family val="1"/>
        <charset val="204"/>
      </rPr>
      <t xml:space="preserve">    </t>
    </r>
  </si>
  <si>
    <t>Федеральный бюджет</t>
  </si>
  <si>
    <t xml:space="preserve">областной бюджет         </t>
  </si>
  <si>
    <t xml:space="preserve">местный бюджет           </t>
  </si>
  <si>
    <t xml:space="preserve">внебюджетные источники   </t>
  </si>
  <si>
    <t xml:space="preserve">Капитальные вложения    </t>
  </si>
  <si>
    <t xml:space="preserve">Прочие нужды           </t>
  </si>
  <si>
    <t xml:space="preserve">                                     1. Капитальные вложения                                     </t>
  </si>
  <si>
    <t xml:space="preserve">                 1.1. Бюджетные инвестиции в объекты капитального строительства                  </t>
  </si>
  <si>
    <t xml:space="preserve">                                 1.2. Иные капитальные вложения                                  </t>
  </si>
  <si>
    <t>Мероприятие  2 Строительство  объектов коммунальной инфраструктуры Сосьвинского городского округа в том числе:</t>
  </si>
  <si>
    <t>2.3.  Строительство водопровода с разводкой по домам, раздаточными колонками в п. Восточный</t>
  </si>
  <si>
    <t xml:space="preserve">2.4. Строительство «Водозаборная скважина № 9 р.э. для водоснабжения п. Восточный, Свердловская область» </t>
  </si>
  <si>
    <t>2.5. Строительство станции очистке воды в с. Романово</t>
  </si>
  <si>
    <t xml:space="preserve">                                         2. Прочие нужды                                         </t>
  </si>
  <si>
    <t>Мероприятие 3 Проектирование  объектов коммунальной инфраструктуры Сосьвинского городского округа в том числе:</t>
  </si>
  <si>
    <t>Мероприятие  4 Мероприятия в области коммунального хозяйства в том числе:</t>
  </si>
  <si>
    <t>4.1.2 содержание (электроснабжение) объекта</t>
  </si>
  <si>
    <t>Мероприятие 5 Капитальный ремонт тепловых, водопроводных, канализационных сетей в Сосьвинском городском округе в том числе:</t>
  </si>
  <si>
    <t xml:space="preserve">                                         1. Прочие нужды                                         </t>
  </si>
  <si>
    <t>Внебюджетные источники</t>
  </si>
  <si>
    <t>Мероприятие № 2 Взнос региональному оператору на капитальный ремонт общего имущества в многоквартирных домах городского округа</t>
  </si>
  <si>
    <t>внебюджетные источники</t>
  </si>
  <si>
    <t>Мероприятие  1 Обеспечение мероприятий по переселению граждан из аварийного жилого фонда в том числе:</t>
  </si>
  <si>
    <t>Мероприятие 2 Строительство многоквартирных жилых домов с последующим предоставлением жилых помещений в этих домах по договорам найма в том числе:</t>
  </si>
  <si>
    <t>Мероприятие 1 Осуществление технических мероприятий по энергосбережению и повышению энергетической эффективности объектов Сосьвинского городского округа в том числе:</t>
  </si>
  <si>
    <t>Мероприятие 1 Строительство объектов по охране окружающей среды в том числе:</t>
  </si>
  <si>
    <t xml:space="preserve">Мероприятие 2 Проектирование объектов по охране окружающей среды в том числе: </t>
  </si>
  <si>
    <t>областной бюджет</t>
  </si>
  <si>
    <t>местный бюджет</t>
  </si>
  <si>
    <t>Мероприятие 3  Ремонт источников нецентрализованного водоснабжения в том числе:</t>
  </si>
  <si>
    <t>Мероприятие 4 Охрана окружающей среды и природопользования</t>
  </si>
  <si>
    <t>4.1. Разработка генеральной схемы санитарной очистки населенных пунктов СГО</t>
  </si>
  <si>
    <t>4.2.  Разработка проектов зон санитарной охраны источников питьевого и хозяйственного водоснабжения в СГО</t>
  </si>
  <si>
    <t>1.1. «Капитальный ремонт участка ул. Виктора Романова (Пионерская) от жилого дома    № 67 до ул. Строителей (включительно)</t>
  </si>
  <si>
    <t>1.3. Капитальный ремонт участка улицы Строителей от ул. Ленина до ул. Митина</t>
  </si>
  <si>
    <t>1.4. Капитальный ремонт участка улицы Пушкина от ул. Луначарского до ул. Центральная в п. Восточный</t>
  </si>
  <si>
    <t>1.5. Капитальный ремонт  транзитного проезда п. Восточный (ул. Уральская-Заводская-Пролетарская</t>
  </si>
  <si>
    <t>Мероприятие 4 Обеспечение безопасности дорожного движения в том числе:</t>
  </si>
  <si>
    <t>4.1. Устройство искусственных препятствий (лежачий полицейский) на участках дорог пересечения школьных маршрутов и интенсивного движения автотранспорта</t>
  </si>
  <si>
    <t>4.3. Устройство остановок в Сосьвинском городском округе»</t>
  </si>
  <si>
    <t>4.5. Услуги автотранспорта по доставке грунта, щебня, шлака (МАУ СГО)</t>
  </si>
  <si>
    <t>4.6. «Проведение научных исследований в области применения программных продуктов математического моделирования транспортных потоков при разработке комплексных схем организации  дорожного движения, проектов организации дорожного движения, а также проектов автоматизированных систем управления дорожным движением. Разработка предложений по нормативному и методическому обеспечению использования программных продуктов при проектировании в сфере организации дорожного движения</t>
  </si>
  <si>
    <t>4.7. Строительство, реконструкция, техническое перевооружение  нерегулируемых   пешеходных переходов, в том числе прилегающих непосредственно  к дошкольным образовательным учреждениям, образовательным учреждениям  и учреждениям дополнительного образования детей, освещением, искусственными дорожными неровностями, светофорами Т.7, системами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 и цветных  дорожных покрытий, световозвращателями и индикаторами, а также устройствами дополнительного освещения и другими элементами повышения безопасности дорожного движения</t>
  </si>
  <si>
    <t xml:space="preserve">                                 1.2. Иные капитальные вложения                             </t>
  </si>
  <si>
    <t xml:space="preserve">Мероприятие 1 Строительство и реконструкция зданий дошкольных образовательный организаций </t>
  </si>
  <si>
    <t xml:space="preserve">Мероприятие 2 Строительство и реконструкция зданий общеобразовательный организаций </t>
  </si>
  <si>
    <t>Мероприятие 3 Проектирование объектов общеобразовательный организаций в том числе:</t>
  </si>
  <si>
    <t xml:space="preserve">Областной бюджет </t>
  </si>
  <si>
    <t>Местный бюджет</t>
  </si>
  <si>
    <t xml:space="preserve">Мероприятие 4 Проектирование объектов  дошкольных образовательный организаций </t>
  </si>
  <si>
    <t xml:space="preserve">Мероприятие 5 Обеспечение мероприятий социальной инфраструктуры в том числе: </t>
  </si>
  <si>
    <t>Мероприятие 1 Предоставление субсидий на компенсацию выпадающих доходов при оказании банных услуг населению</t>
  </si>
  <si>
    <t>Мероприятие 1  Уличное освещение в том числе:</t>
  </si>
  <si>
    <t xml:space="preserve">Мероприятие 2 Организация и содержание мест захоронения в том числе: </t>
  </si>
  <si>
    <t>Мероприятие 3 Озеленение в том числе:</t>
  </si>
  <si>
    <t>Мероприятие 4 Прочие мероприятия по благоустройству и содержанию дворовых территорий в том числе:</t>
  </si>
  <si>
    <t>4.6.  Общественные виды работ</t>
  </si>
  <si>
    <t>4.10.  Приобретение хозяйственного инвентаря и материалов</t>
  </si>
  <si>
    <t>4.11.  Приобретение мусорных контейнеров</t>
  </si>
  <si>
    <t xml:space="preserve">Всего по направлению     "Прочие нужды",     в том числе          </t>
  </si>
  <si>
    <t xml:space="preserve">Объем расходов на выполнение мероприятия за счет     
   всех источников ресурсного обеспечения, тыс. рублей   
</t>
  </si>
  <si>
    <t xml:space="preserve">Номер строки 
целевых показателей, 
на достижение
   которых   
 направлены  
 мероприятия 
</t>
  </si>
  <si>
    <t xml:space="preserve">Наименование мероприятия/   Источники расходов     на финансирование    Наименование мероприятия/   Источники расходов        на финансирование    </t>
  </si>
  <si>
    <t xml:space="preserve">Всего по направлению     
"Капитальные вложения",  
в том числе              
</t>
  </si>
  <si>
    <t xml:space="preserve">Бюджетные инвестиции     
в объекты капитального   
строительства, всего &lt;1&gt;,
в том числе              
</t>
  </si>
  <si>
    <t>2015 год</t>
  </si>
  <si>
    <t>2016 год</t>
  </si>
  <si>
    <t>2017 год</t>
  </si>
  <si>
    <t>2018 год</t>
  </si>
  <si>
    <t>2019 год</t>
  </si>
  <si>
    <t>2020 год</t>
  </si>
  <si>
    <t>2014 год</t>
  </si>
  <si>
    <t xml:space="preserve">Всего по направлению     
"Прочие нужды",          
в том числе              
</t>
  </si>
  <si>
    <t>ВСЕГО ПО ПОДПРОГРАММЕ 4, в том числе</t>
  </si>
  <si>
    <t xml:space="preserve">Всего по направлению   "Прочие нужды",      в том числе       </t>
  </si>
  <si>
    <t>ВСЕГО ПО ПОДПРОГРАММЕ 5, в том числе</t>
  </si>
  <si>
    <t>Всего по направлению     "Капитальные вложения" в том числе</t>
  </si>
  <si>
    <t>Бюджетные инвестиции     в объекте капитального строительства, всего &lt;1&gt; в том числе</t>
  </si>
  <si>
    <t>ВСЕГО ПО ПОДПРОГРАММЕ 6, в том числе</t>
  </si>
  <si>
    <t>Бюджетные инвестиции      в объекты капитального строительства, всего &lt;1&gt;, в том числе</t>
  </si>
  <si>
    <t xml:space="preserve">Всего по направлению    "Прочие нужды" в том числе </t>
  </si>
  <si>
    <t>ВСЕГО ПО ПОДПРОГРАММЕ 7, в том числе</t>
  </si>
  <si>
    <t>ВСЕГО ПО ПОДПРОГРАММЕ 8, в том числе</t>
  </si>
  <si>
    <t>ВСЕГО ПО ПОДПРОГРАММЕ 3, в том числе</t>
  </si>
  <si>
    <t>ВСЕГО ПО ПОДПРОГРАММЕ 2, в том числе</t>
  </si>
  <si>
    <t>ВСЕГО ПО МУНИЦИПАЛЬНОЙ программе, в том числе</t>
  </si>
  <si>
    <t>ВСЕГО ПО ПОДПРОГРАММЕ 1, в том числе</t>
  </si>
  <si>
    <t xml:space="preserve">                               1.1. Бюджетные инвестиции в объекты капитального строительства                  </t>
  </si>
  <si>
    <t xml:space="preserve">Подпрограмма 1          «Модернизация объектов коммунальной инфраструктуры Сосьвинского городского округа»                                                           </t>
  </si>
  <si>
    <t xml:space="preserve">Цель 1                                   </t>
  </si>
  <si>
    <t xml:space="preserve">Повышение безопасности и комфортности проживания населения Сосьвиского городского округа за счет развития и модернизации объектов инженерной инфраструктуры и обеспечением питьевой водой соответствующей установленным санитарно-эпидемиологическим правилам.                                                 </t>
  </si>
  <si>
    <t xml:space="preserve">Задача 1                                                                                  </t>
  </si>
  <si>
    <t>Снижение износа коммунальной инфраструктуры</t>
  </si>
  <si>
    <t xml:space="preserve">Целевой  показатель 1  Доля сетей теплоснабжения, нуждающейся в замене.   </t>
  </si>
  <si>
    <t>проценты</t>
  </si>
  <si>
    <t>Указ Президента № 600 от 7.05.2012 «увеличение доли заемных средств в общем объеме капитальных вложений в системы теплоснабжения, водоснабжения, и очистки сточных вод». (далее Указ № 600 от 07.05.2012)</t>
  </si>
  <si>
    <t xml:space="preserve">Целевой  показатель 2  Доля  уличной водопроводной сети, нуждающейся в замене.   </t>
  </si>
  <si>
    <t xml:space="preserve">Указ Президента № 600 от 7.05.2012 </t>
  </si>
  <si>
    <t xml:space="preserve">Целевой  показатель 3  Доля уличной канализационной сети, нуждающейся в замене.   </t>
  </si>
  <si>
    <t>Задача 2</t>
  </si>
  <si>
    <t>Поддержание санитарного состояния Сосьвинского городского округа  на нормативном уровне</t>
  </si>
  <si>
    <t xml:space="preserve">Целевой показатель 4 Удельный вес проб воды, отбор которых произведен из водопроводной сети и которые не отвечают гигиеническим нормативам по санитарно-химическим, микробиологическим показателями  </t>
  </si>
  <si>
    <t>Подпрограмма 2 «Организация капитальных ремонтов многоквартирных домов Сосьвинского городского округа».</t>
  </si>
  <si>
    <t xml:space="preserve">Цель 1                                                                                    </t>
  </si>
  <si>
    <t>Обеспечить реформирование жилищно-коммунального хозяйства, в проведение капитального ремонта многоквартирных домов, в которых собственники помещений самостоятельно выбрали способ управления многоквартирным домом  (товарищество собственников жилья или управляющая организация, выбранная собственниками помещений в многоквартирном доме) и приняли решение  о проведении капитального ремонта.</t>
  </si>
  <si>
    <t xml:space="preserve">Задача 2                                                                                  </t>
  </si>
  <si>
    <t>Формирование эффективных механизмов управления многоквартирными домами</t>
  </si>
  <si>
    <t>Человек</t>
  </si>
  <si>
    <t>человек</t>
  </si>
  <si>
    <t>Целевой показатель 3 «Доля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должны выбрать способ управления указанными домами».</t>
  </si>
  <si>
    <t>Указ Президента РФ № 607 от 28.04.2008г. «Доля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должны выбрать способ управления указанными домами». (далее Указ № 607 от 28.04.2008г.)</t>
  </si>
  <si>
    <t>Подпрограмма 3 «Переселение граждан Сосьвинского городского округа из аварийных многоквартирных домов».</t>
  </si>
  <si>
    <t xml:space="preserve">Обеспечение жильём граждан, проживающих в помещениях непригодных для проживания и (или) с высоким уровнем износа                                                                             </t>
  </si>
  <si>
    <t xml:space="preserve"> Улучшение жилищных условий граждан, проживающих в помещениях непригодных для проживания и (или) с большим уровнем износа                                                                        </t>
  </si>
  <si>
    <t xml:space="preserve">Целевой  показатель 1 Доля граждан, переселённых из аварийного жилищного фонда к общей численности населения  </t>
  </si>
  <si>
    <t xml:space="preserve">Подпрограмма 4  «Повышение энергетической эффективности в Сосьвинском городском округе».  </t>
  </si>
  <si>
    <t>Цель 1</t>
  </si>
  <si>
    <t xml:space="preserve"> Активизация в муниципальном образовании Сосьвинского городского округа практических действий и расширение набора инструментов политики энергосбережения, способных обеспечить повышение энергоэффективности экономики муниципального образования, снижениях и жилищно-коммунальном хозяйстве.</t>
  </si>
  <si>
    <t>Сокращение бюджетных расходов на коммунальные услуги с целевой установкой сокращения доли расхода на коммунальные услуги в общих расходах местного бюджета к 2015 году в 1,3 раза, к 2020 году 1,5 раза по отношению к уровню 2013 года.</t>
  </si>
  <si>
    <t>тыс.кВтч.</t>
  </si>
  <si>
    <t>тыс.руб.</t>
  </si>
  <si>
    <t>тыс. Гкал.</t>
  </si>
  <si>
    <t>тыс.куб.м.</t>
  </si>
  <si>
    <t>Снижение удельных показателей потребления топлива, электрической и тепловой энергии при производстве большинства энергоемких видов продукции, работ, услуг, а также в общественных и жилых зданиях Сосьвинского городского округа.</t>
  </si>
  <si>
    <t xml:space="preserve">Целевой показатель 13 Удельная величина потребления энергетических ресурсов (электрическая энергия) в многоквартирных домах </t>
  </si>
  <si>
    <t>кВт/ч на 1 проживающего</t>
  </si>
  <si>
    <t>Указ Президента РФ № 607 от 28.04.2008г.</t>
  </si>
  <si>
    <t xml:space="preserve">Целевой показатель 14 Удельная величина потребления энергетических ресурсов (тепловая  энергия) в многоквартирных домах </t>
  </si>
  <si>
    <t>Гкал на1 кв. метр общей площади</t>
  </si>
  <si>
    <t xml:space="preserve">Целевой показатель 15 Удельная величина потребления энергетических ресурсов (холодная вода) в многоквартирных домах </t>
  </si>
  <si>
    <t>Куб.метров на 1 проживающего</t>
  </si>
  <si>
    <t xml:space="preserve">Целевой показатель 16 Удельная величина потребления энергетических ресурсов (электрическая энергия) в муниципальных учреждениях </t>
  </si>
  <si>
    <t xml:space="preserve">Целевой показатель 17 Удельная величина потребления энергетических ресурсов (тепловая энергия) в муниципальных учреждениях </t>
  </si>
  <si>
    <t xml:space="preserve">Целевой показатель 18 Удельная величина потребления энергетических ресурсов (холодная вода) в муниципальных учреждениях </t>
  </si>
  <si>
    <t xml:space="preserve">Подпрограмма 5  «Охрана окружающей среды и обращение с отходами производства и потребления на территории Сосьвинского городского округа».                                                                     </t>
  </si>
  <si>
    <t xml:space="preserve">Обеспечение экологического благополучия и экологической безопасности населения Сосьвинского городского округа  </t>
  </si>
  <si>
    <t>Проектирование и  строительство новых ТБО в населённых пунктах Сосьвинского городского округа</t>
  </si>
  <si>
    <t>Целевой показатель 1 Доля отходов, размещаемых на свалках, полигонах, в общем объеме образованных отходов</t>
  </si>
  <si>
    <t>Целевой  показатель 2  Доля ликвидированных несанкционированных свалок в общем количестве выявленных</t>
  </si>
  <si>
    <t>Повышение экологической культуры населения Сосьвинского городского округа</t>
  </si>
  <si>
    <r>
      <t>Целевой  показатель 3    Доля населения области</t>
    </r>
    <r>
      <rPr>
        <sz val="10"/>
        <color rgb="FF000000"/>
        <rFont val="Times New Roman"/>
        <family val="1"/>
        <charset val="204"/>
      </rPr>
      <t>,</t>
    </r>
    <r>
      <rPr>
        <sz val="10"/>
        <color theme="1"/>
        <rFont val="Times New Roman"/>
        <family val="1"/>
        <charset val="204"/>
      </rPr>
      <t xml:space="preserve"> принявшего участие в мероприятиях в области обращения с отходами, к общему числу населения</t>
    </r>
    <r>
      <rPr>
        <sz val="10"/>
        <color rgb="FF000000"/>
        <rFont val="Times New Roman"/>
        <family val="1"/>
        <charset val="204"/>
      </rPr>
      <t xml:space="preserve"> округа</t>
    </r>
  </si>
  <si>
    <t xml:space="preserve">Подпрограмма 6  «Развитие транспортной инфраструктуры и обеспечение безопасности дорожного движения».  </t>
  </si>
  <si>
    <t>Обеспечение сохранности сети автомобильных дорог общего пользования регионального значения Свердловской области</t>
  </si>
  <si>
    <t>Формирование единой сети автомобильных дорог, круглогодично доступной для населения и хозяйствующих субъектов</t>
  </si>
  <si>
    <t>км.</t>
  </si>
  <si>
    <t>Целевой  показатель 2 Доля протяженности автомобильных дорог общего пользования местного значения, не отвечающие нормативным требованиям, в общей протяженности автомобильных дорог общего пользования местного значения.</t>
  </si>
  <si>
    <t>Указ Президента РФ № 607 от 28.04.2008г</t>
  </si>
  <si>
    <t>Целевой показатель 3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округа, в общей численности населения городского округа.</t>
  </si>
  <si>
    <t xml:space="preserve">Подпрограмма 7  «Строительство объектов социальной и коммунальной инфраструктуры Сосьвинского городского округа».  </t>
  </si>
  <si>
    <t>Повышение уровня жизни населения за счет строительства современных объектов социальной и коммунальной инфраструктуры на территории городского округа</t>
  </si>
  <si>
    <t>Обеспечение государственных  гарантий прав граждан на получение общедоступного и бесплатного дошкольного образования в муниципальных дошкольных учреждениях</t>
  </si>
  <si>
    <t xml:space="preserve">Целевой  показатель 1  Обеспеченность доступности дошкольного образования для детей в возрасте от 3 до 7 лет  </t>
  </si>
  <si>
    <t>Указ Президента № 599 от 7.05.2012г.</t>
  </si>
  <si>
    <r>
      <t>Целевой показатель 2</t>
    </r>
    <r>
      <rPr>
        <sz val="14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Охват детей дошкольного возраста услугами дошкольного образования в муниципальных дошкольных образовательных учреждениях</t>
    </r>
  </si>
  <si>
    <t>Повышение качества и уровня образовательного процесса путём строительства новых школ</t>
  </si>
  <si>
    <t xml:space="preserve">Целевой  показатель 3 Охват детей от 7 до 18 лет общедоступным и бесплатным начальным, общим, общим основным, средним общим образованием   </t>
  </si>
  <si>
    <t>Целевой   показатель 4 Доля учащихся  обучающихся в одну смену от общего количества учеников</t>
  </si>
  <si>
    <t xml:space="preserve">Задача 3 </t>
  </si>
  <si>
    <t>Создание условий для строительства жилых домов и объектов социального назначения;</t>
  </si>
  <si>
    <t>кв.м</t>
  </si>
  <si>
    <t>Подпрограмма 8  «Предоставление  субсидий предприятиям ЖКХ Сосьвинского городского округа»</t>
  </si>
  <si>
    <t>Компенсация выпадающих доходов предприятиям  жилищно-коммунального комплекса, предоставляющим услуги по тарифам, не покрывающим затраты на производство услуг</t>
  </si>
  <si>
    <t>Сокращение убытков, полученных предприятиями в ходе предоставления услуги холодного водоснабжения населению и доведению результатов работы до безубыточного состояния</t>
  </si>
  <si>
    <t>Полное возмещение убытков, полученных  при предоставлении  банных услуг льготным категориям населения (дети до 14 лет, пенсионеры, многодетные матери, инвалиды)</t>
  </si>
  <si>
    <t>Целевой показатель 2    Отсутствие убытков у предприятия, оказывающего банные услуги  населению</t>
  </si>
  <si>
    <t>Размер убытков, тыс. руб.</t>
  </si>
  <si>
    <t xml:space="preserve">Целевой показатель 3 Доля  организаций коммунального комплекса, осуществляющих производство товаров, оказание услуг по водо-, тепло- и электроснабжению, водоотведению, очистке сточных вод,  на праве собственности, по договору  аренды или концессии, участие субъекта Росийской Федерации и городских округов в уставном капитале  которых составляет не более 25 %, в общем числе организаций коммунального комплекса, осуществляющих свою деятельность на территории городского окуга. </t>
  </si>
  <si>
    <t xml:space="preserve">Приложение № 1
к  муниципальной программе
«Развитие жилищно-коммунального 
хозяйства, транспортной инфраструктуры и 
повышение энергетической эффективности 
в Сосьвинском городском округе до 2020 года» 
</t>
  </si>
  <si>
    <t xml:space="preserve">
ЦЕЛИ, ЗАДАЧИ И ЦЕЛЕВЫЕ ПОКАЗАТЕЛИ
РЕАЛИЗАЦИИ МУНИЦИПАЛЬНОЙ ПРОГРАММЫ
«Развитие жилищно-коммунального хозяйства, транспортной инфраструктуры и повышение энергетической эффективности в Сосьвинском городском округе до 2020 года»
</t>
  </si>
  <si>
    <t xml:space="preserve">Наименование  
 цели (целей) и 
 задач, целевых 
  показателей   
</t>
  </si>
  <si>
    <t xml:space="preserve">Единица 
измерения
</t>
  </si>
  <si>
    <t xml:space="preserve">      Значение целевого показателя реализации      
             муниципальной программы             
</t>
  </si>
  <si>
    <t xml:space="preserve">Источник  
 значений  
показателей
</t>
  </si>
  <si>
    <t xml:space="preserve">Целевой  показатель 2  Доля  уличной водопроводной сети, нуждающейся в замене.   
Целевой  показатель 3  Доля уличной канализационной сети, нуждающейся в замене.   
</t>
  </si>
  <si>
    <t xml:space="preserve">Целевой показатель1                    Привлечение собственников помещений многоквартирных домов  к управлению посредством организации товариществ собственников жилья    </t>
  </si>
  <si>
    <t>Целевой  показатель 1     Экономия электрической энергии в натуральном выражении</t>
  </si>
  <si>
    <t>Целевой показатель 3   Экономия тепловой энергии в натуральном выражении</t>
  </si>
  <si>
    <t>Целевой показатель 4   Экономия тепловой энергии в натуральном выражении</t>
  </si>
  <si>
    <t>Целевой  показатель 5    Экономия тепловой энергии в натуральном выражении</t>
  </si>
  <si>
    <t>Целевой показатель 6 Экономия тепловой энергии в натуральном выражении</t>
  </si>
  <si>
    <t>Целевой показатель 5  Общая площадь жилых помещений, приходящаяся  в среднем на одного жителя</t>
  </si>
  <si>
    <t xml:space="preserve">Целевой         показатель 1   Сокращение убытков предприятия при предоставлении услуги холодного водоснабжения </t>
  </si>
  <si>
    <t>Целевой показатель 2 Экономия электрической энергии в стоимостном выражении</t>
  </si>
  <si>
    <t>Целевой показатель 1 Содержание существующей сети автомобильных дорог</t>
  </si>
  <si>
    <t>4.8. Устройство остановок в Сосьвинском городском округе» (МАУ СГО)</t>
  </si>
  <si>
    <t>Мероприятие 3 Проектирование, экспертиза  мероприятий по переселению граждан из социального найма, аварийного и непригодного для проживания жилого фондав том числе:</t>
  </si>
  <si>
    <t xml:space="preserve">4.4. Оценка взаимодействия  намечаемой  хозяйственной и иной деятельности на окружающую среду </t>
  </si>
  <si>
    <t>меестный бюджет</t>
  </si>
  <si>
    <t xml:space="preserve">внебюджетные источники </t>
  </si>
  <si>
    <t>2021 год</t>
  </si>
  <si>
    <t>2022 год</t>
  </si>
  <si>
    <t>2023 год</t>
  </si>
  <si>
    <t>2024 год</t>
  </si>
  <si>
    <t>2025 год</t>
  </si>
  <si>
    <t>3.1. Проектно-изыскательские работы многоквартирного жилого дома в п. Восточный</t>
  </si>
  <si>
    <t>3.2.  Государственная экспертиза проекта многоквартирного жилого дома в п. Восточный</t>
  </si>
  <si>
    <t>3.7. Проведение экспертизы проектно-сметной документации</t>
  </si>
  <si>
    <t xml:space="preserve">4.2.  Ремонт бани в п. Восточный </t>
  </si>
  <si>
    <t>5.1.  Капитальный ремонт водопровода в п. Восточный</t>
  </si>
  <si>
    <t>5.5. Капитальный ремонт наружной канализации в с.Кошай</t>
  </si>
  <si>
    <t>5.7. Капитальный ремонт водопровода в с. Кошай</t>
  </si>
  <si>
    <t xml:space="preserve">1.1.  Строительство многоквартирного жилого дома в п. Восточный </t>
  </si>
  <si>
    <t xml:space="preserve">3.5.  Технологическое присоединение к эл. сетям  проектируемого объъекта многоквартирного жилого дома в п. Восточный </t>
  </si>
  <si>
    <t>1.3.  Разработка топливно- энергетического баланса</t>
  </si>
  <si>
    <t>1.4. Модернизация системы тепловых сетей</t>
  </si>
  <si>
    <t>1.6. Строительный контроль «Капитальный ремонт участка ул. Виктора Романова (Пионерская) от жилого дома    № 67 до ул. Строителей (включительно)</t>
  </si>
  <si>
    <t>1.1.  Строительство детского сада на 75 мест в с. Кошай</t>
  </si>
  <si>
    <t>3.5.Проектно-изыскательские работы по объекту: "Стротельство школьного мини - стадиона п.г.т. Сосьва"</t>
  </si>
  <si>
    <t>Мероприятие 2 Финансирование исполнения муниципального задания  МАУ</t>
  </si>
  <si>
    <t>Мероприятие 3 Предоставление субсидий предприятиям  ЖКХ Сосьвинского городского округа</t>
  </si>
  <si>
    <t>3.1. Расходы в рамках концессионного соглашения по теплоснабжению</t>
  </si>
  <si>
    <t xml:space="preserve">3.2. Расходы в рамках концессионного соглашения по водоснабжению </t>
  </si>
  <si>
    <t xml:space="preserve">4.16. Приобритение материалов для информационных стендов в Сосьвинском городском округе </t>
  </si>
  <si>
    <t xml:space="preserve">ПЛАН МЕРОПРИЯТИЙ  
ПО ВЫПОЛНЕНИЮ МУНИЦИПАЛЬНОЙ ПРОГРАММЫ
"Развитие жилищно-коммунального хозяйства, транспортной инфраструктуры и повышение энергетической эффективности в Сосьвинском городском округе до 2025 года"
</t>
  </si>
  <si>
    <t>2.3 Строительство мини стадиона в п.г.т. Сосьва</t>
  </si>
  <si>
    <t>Мероприятие № 5 Взнос региональному оператору по ТКО</t>
  </si>
  <si>
    <t>4.1. Охрана и содержание не завершенного объекта строительства  КОС-800  в том числе:</t>
  </si>
  <si>
    <t>4.1.1. охрана незавершенного строительства КОС-800 (МАУ)</t>
  </si>
  <si>
    <t xml:space="preserve">Мероприятие 2 Повышение уровня энергетической эффективности уличного освещения на территории Сосьвинского городского округа </t>
  </si>
  <si>
    <t xml:space="preserve">5.9.Капитальный ремонт тепловых сетей в с. Романово </t>
  </si>
  <si>
    <t xml:space="preserve">5.10. Капитальный ремонт магистрального водопровода п. Восточный </t>
  </si>
  <si>
    <t xml:space="preserve">Мероприятие 8  Разработка, экспертиза  схем коммунальной инфраструктуры Сосьвинского городского округа в том числе: </t>
  </si>
  <si>
    <t>8.1.  Разработка и актуализация  программ комплексного развития коммунальной инфраструктуры Сосьвинского городского округа</t>
  </si>
  <si>
    <t xml:space="preserve">8.3. Экспертиза схем теплоснабжения, водоснабжения и водоотведения </t>
  </si>
  <si>
    <t>8.4. Проведение работ по категорированию, обследованию и паспортизации объектов ТЭК</t>
  </si>
  <si>
    <t xml:space="preserve">местный бюджет </t>
  </si>
  <si>
    <t>3.5.  Устройство  ледовых переправ на территории Сосьвинского городского округа  д. Матушкино, д. Куропашкино</t>
  </si>
  <si>
    <t>2.1 Разработка программы развития транспортной инфраструктуры</t>
  </si>
  <si>
    <t xml:space="preserve">3.1.Приобретение щебня </t>
  </si>
  <si>
    <t>10,11,14</t>
  </si>
  <si>
    <t>26,27,28</t>
  </si>
  <si>
    <t>2.2. Строительство канализационного коллектора в п.г.т. Сосьва</t>
  </si>
  <si>
    <t>3.4. Государственная экспертиза проекта «Строительство канализационного коллектора в п.г.т. Сосьва»</t>
  </si>
  <si>
    <t>5.4.  Капитальный ремонт водопровода в п.г.т.  Сосьва</t>
  </si>
  <si>
    <t>2.1. Строительство 16-ти квартирного жилого дома в п.г.т. Сосьва</t>
  </si>
  <si>
    <t>3.3. Проектирование  16-ти квартирного жилого дома в п.г.т.  Сосьва</t>
  </si>
  <si>
    <t>3.4.  Государственная экспертиза проекта  16-ти квартирного жилого дома в п.г.т. Сосьва</t>
  </si>
  <si>
    <t>1.1.  Модернизация системы тепловых сетей: внедрение частотно-регулируемого привода электродвигателей и оптимизация  систем электродвигателей на объектах коммунального комплекса на территории Сосьвинского городского округа в п.г.т.  Сосьва, п. Восточный</t>
  </si>
  <si>
    <t>1.2. Установка общедомовых приборов учета расхода электрической энергии в  многоквартирных домах п. Восточный, п.г.т. Сосьва</t>
  </si>
  <si>
    <t>2.1. Государственная экологическая экспертиза объекта  «Строительство полигона ТБО в п.г.т.  Сосьва»</t>
  </si>
  <si>
    <t xml:space="preserve">3.1.  Лабораторное исследование воды  нецентрализованного водоснабжения п. Восточный, п.г.т. Сосьва, с. Кошай, д. Молва </t>
  </si>
  <si>
    <t>3.2. Ремонт, обустройство  колодцев, родников в Сосьвинском городском округе   п.г.т.  Сосьва, п. Восточный, с. Кошай</t>
  </si>
  <si>
    <t xml:space="preserve">3.3.  Хлорирование колодцев п.г.т. Сосьва, п. Восточный </t>
  </si>
  <si>
    <t>4.3. Сбор и обезвреживание отработанных ртутьсодержащих ламп у населения п.г.т. Сосьва, п. Восточный, с. Кошай, с. Романово, д. Маслово, п. Пасынок</t>
  </si>
  <si>
    <t>2.2. Корректировка проектной документации "Капитальный ремонт автомобильных дорог на улицах п.г.т. Сосьва и п. Восточный Сосьвинского городского округа" 1537-ТКР 1.1. Том 3.1.1.</t>
  </si>
  <si>
    <t>2.3. Техническое присоединение проектируемых объектов "Наружное освещение улица в п.г.т. Сосьва по ул. Виктора Романова"</t>
  </si>
  <si>
    <t>4.2. Установка знаков дорожного движения и пешеходных ограждений в п.г.т. Сосьва, п. Восточный, с. Кошай, с. Романово, д. Маслова, п. Пасынок</t>
  </si>
  <si>
    <t>4.4. Установка знаков дорожного движения и пешеходных ограждений (МАУ) в п.г.т.  Сосьва, п. Восточный, с. Кошай, с. Романово, д. Маслова, п. Пасынок</t>
  </si>
  <si>
    <t xml:space="preserve">2.1. Строительство школы в п.г.т.  Сосьва, Сосьвинского городского округа </t>
  </si>
  <si>
    <t>2.2.  Реконструкция из здания столовой под Детскую школу искусств в п.г.т.  Сосьва, ул. Алексеева, 13а</t>
  </si>
  <si>
    <t>3.1.Разработка проектно-сметной документации объекта «Реконструкции из здания столовой под Детскую школу искусств в п.г.т. Сосьва, ул. Алексеева, 13а»</t>
  </si>
  <si>
    <t>3.2. Государственная экспертиза проекта «Реконструкции из здания столовой под Детскую школу искусств в п.г.т. Сосьва, ул. Алексеева, 13а»</t>
  </si>
  <si>
    <t>3.3.Тех.присоединение к эл. сетям «Реконструкции из здания столовой под Детскую школу искусств в п.г.т. Сосьва, ул. Алексеева, 13а»</t>
  </si>
  <si>
    <t>3.4. Инженерно-геодезические работы по объекту: Реконструкции из здания столовой под Детскую школу искусств в п.г.т. Сосьва, ул. Алексеева, 13а</t>
  </si>
  <si>
    <t>1.1. Уличное освещение в п.г.т.  Сосьва, п. Восточный, с. Кошай, с. Романово, д. Маслова, п. Пасынок</t>
  </si>
  <si>
    <t>1.2.  Приобретение, замена уличных светильников, ламп, фотореле, кронштейнов в п.г.т.  Сосьва, п. Восточный, с. Кошай, с. Романово, д. Маслова, п. Пасынок</t>
  </si>
  <si>
    <t>2.1.  Содержание мест захоронения п. Восточный, п.г.т.  Сосьва, д. Копылова, д. Маслово, с. Кошай</t>
  </si>
  <si>
    <t>4.1. Ремонт и строительство тротуаров в п.г.т. Сосьва,п. Восточный, с. Романово</t>
  </si>
  <si>
    <t>4.2. Услуги по уборке несанкционированных свалок п.г.т. Сосьва, п. Восточный</t>
  </si>
  <si>
    <t>4.3.  Очистка улиц от бытовых отходов и мусора в п.г.т.  Сосьва, п. Восточный</t>
  </si>
  <si>
    <t>4.4. Уборка разрушенных домов и строений п. Восточный, с. Кошай, п.г.т. Сосьва</t>
  </si>
  <si>
    <t>4.5.  Оборудование и установка детских игровых площадок, городков и комплексов в п.г.т.  Сосьва, п. Восточный</t>
  </si>
  <si>
    <t>4.9.  Дератизационные и акарицидные обработки п.г.т. Сосьва,п. Восточный, с. Кошай</t>
  </si>
  <si>
    <t>4.13. Очистка тротуаров от снега в п.г.т.  Сосьва, п. Восточный, с. Кошай, с. Романово, п. Пасынок, д. Маслова</t>
  </si>
  <si>
    <t>2.4. Разработка проектно сметной документации на капитальный ремонт внутрипоселковых автомобильных дорог общего пользования местного значения  в п.г.т. Сосьва п. Восточный</t>
  </si>
  <si>
    <t>3.3. Ремонт внутрипоселковых автомобильных  дорог общего пользования местного значения п.г.т. Сосьва</t>
  </si>
  <si>
    <t>3.4. Ремонт внутрипоселковых автомобильных  дорог общего пользования местного значения п. Восточный</t>
  </si>
  <si>
    <t>5.6. Капитальный ремонт водопровода в с. Романово</t>
  </si>
  <si>
    <t xml:space="preserve">1.4. Ремонт системы отопления жилого многоквартирного  дома п. Восточный ул. Луначарского 68 </t>
  </si>
  <si>
    <t xml:space="preserve">1.1. Ремонт крыши жилого многоквартирного дома в п.г.т. Сосьва ул. Карла Маркса 2 </t>
  </si>
  <si>
    <t>1.5. Ремонт системы отопления жилого многоквартирного дома п. Восточный                              ул. Школьная 19</t>
  </si>
  <si>
    <t>5.3.  Капитальный  ремонт канализации                             п. Восточный,  п.г.т.  Сосьва, с. Кошай</t>
  </si>
  <si>
    <t>1.3. Ремонт крыши жилого многоквартирного дома в п. Восточный ул. Луначарского 56 -3</t>
  </si>
  <si>
    <t>1.2. Ремонт крыши жилого дома в п.г.т. Сосьва ул. Уральская 36 - 1</t>
  </si>
  <si>
    <t>1.1. Реконструкция, капитальный ремонт  зданий насосной станции в п. Восточный"</t>
  </si>
  <si>
    <t>1.1.1.Реконструкция, капитальный ремонт  насосной станции артезианской скважины, п. Восточный, ул. Заводская д.1Е</t>
  </si>
  <si>
    <t>1.1.2. Реконструкция, капитальный ремонт  насосной станции артезианской скважины, п. Восточный, ул. О. Кошевого, д. 1Е</t>
  </si>
  <si>
    <t>1.1.3. Реконструкция, капитальный ремонт  насосной станции третьего подъема, п. Восточный, Овражная, д. 1А</t>
  </si>
  <si>
    <t xml:space="preserve">1.2. Реконструкция, капитальный ремонт  артезианской скважины  п. Восточный  ул. Н. Кузнецова </t>
  </si>
  <si>
    <t xml:space="preserve">1.3.  Реконструкция, капитальный ремонт  насосной станции артезианской скважины п. Восточный ул. Почтовая, 15 </t>
  </si>
  <si>
    <t xml:space="preserve">1.4. Реконструкция, капитальный ремонт  артезианской скважины № 32975 п. Восточный ул. Труда, 10 а </t>
  </si>
  <si>
    <t>1.5. Капитальный ремонт, реконструкция  системы водоснабжения в с. Кошай</t>
  </si>
  <si>
    <t>Мероприятие № 1  Организация капитальных ремонтов общего имущества многоквартирных домов в том числе:</t>
  </si>
  <si>
    <r>
      <t xml:space="preserve">    ПОДПРОГРАММА   9</t>
    </r>
    <r>
      <rPr>
        <sz val="10"/>
        <color theme="1"/>
        <rFont val="Times New Roman"/>
        <family val="1"/>
        <charset val="204"/>
      </rPr>
      <t xml:space="preserve">       </t>
    </r>
    <r>
      <rPr>
        <b/>
        <sz val="10"/>
        <color theme="1"/>
        <rFont val="Times New Roman"/>
        <family val="1"/>
        <charset val="204"/>
      </rPr>
      <t xml:space="preserve"> "Благоустройство населенных пунктов"</t>
    </r>
  </si>
  <si>
    <r>
      <t xml:space="preserve">    ПОДПРОГРАММА   8</t>
    </r>
    <r>
      <rPr>
        <sz val="10"/>
        <color theme="1"/>
        <rFont val="Times New Roman"/>
        <family val="1"/>
        <charset val="204"/>
      </rPr>
      <t xml:space="preserve">       "</t>
    </r>
    <r>
      <rPr>
        <b/>
        <sz val="10"/>
        <color theme="1"/>
        <rFont val="Times New Roman"/>
        <family val="1"/>
        <charset val="204"/>
      </rPr>
      <t>Предоставление  субсидий предприятиям ЖКХ Сосьвинского городского округа "</t>
    </r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</si>
  <si>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  7</t>
    </r>
    <r>
      <rPr>
        <sz val="10"/>
        <color theme="1"/>
        <rFont val="Times New Roman"/>
        <family val="1"/>
        <charset val="204"/>
      </rPr>
      <t xml:space="preserve">       "</t>
    </r>
    <r>
      <rPr>
        <b/>
        <sz val="10"/>
        <color theme="1"/>
        <rFont val="Times New Roman"/>
        <family val="1"/>
        <charset val="204"/>
      </rPr>
      <t xml:space="preserve">Строительство объектов социальной и коммунальной инфраструктуры Сосьвинского городского округа".  </t>
    </r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</si>
  <si>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  6</t>
    </r>
    <r>
      <rPr>
        <sz val="10"/>
        <color theme="1"/>
        <rFont val="Times New Roman"/>
        <family val="1"/>
        <charset val="204"/>
      </rPr>
      <t xml:space="preserve">      "</t>
    </r>
    <r>
      <rPr>
        <b/>
        <sz val="10"/>
        <color theme="1"/>
        <rFont val="Times New Roman"/>
        <family val="1"/>
        <charset val="204"/>
      </rPr>
      <t xml:space="preserve">Развитие транспортной инфраструктуры и обеспечение безопасности дорожного движения" 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</si>
  <si>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ПОДПРОГРАММА 5</t>
    </r>
    <r>
      <rPr>
        <sz val="10"/>
        <color theme="1"/>
        <rFont val="Times New Roman"/>
        <family val="1"/>
        <charset val="204"/>
      </rPr>
      <t xml:space="preserve">  "</t>
    </r>
    <r>
      <rPr>
        <b/>
        <sz val="10"/>
        <color theme="1"/>
        <rFont val="Times New Roman"/>
        <family val="1"/>
        <charset val="204"/>
      </rPr>
      <t xml:space="preserve">Охрана окружающей среды и обращение с отходами производства и потребления на территории Сосьвинского городского округа"       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    </t>
    </r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</si>
  <si>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  4</t>
    </r>
    <r>
      <rPr>
        <sz val="10"/>
        <color theme="1"/>
        <rFont val="Times New Roman"/>
        <family val="1"/>
        <charset val="204"/>
      </rPr>
      <t xml:space="preserve">        "</t>
    </r>
    <r>
      <rPr>
        <b/>
        <sz val="10"/>
        <color theme="1"/>
        <rFont val="Times New Roman"/>
        <family val="1"/>
        <charset val="204"/>
      </rPr>
      <t>Повышение энергетической эффективности в Сосьвинском городском округе"</t>
    </r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</si>
  <si>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3</t>
    </r>
    <r>
      <rPr>
        <sz val="10"/>
        <color theme="1"/>
        <rFont val="Times New Roman"/>
        <family val="1"/>
        <charset val="204"/>
      </rPr>
      <t xml:space="preserve">     "</t>
    </r>
    <r>
      <rPr>
        <b/>
        <sz val="10"/>
        <color theme="1"/>
        <rFont val="Times New Roman"/>
        <family val="1"/>
        <charset val="204"/>
      </rPr>
      <t>Переселение граждан Сосьвинского городского округа из аварийных многоквартирных домов"</t>
    </r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</si>
  <si>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  2</t>
    </r>
    <r>
      <rPr>
        <sz val="10"/>
        <color theme="1"/>
        <rFont val="Times New Roman"/>
        <family val="1"/>
        <charset val="204"/>
      </rPr>
      <t xml:space="preserve">        "</t>
    </r>
    <r>
      <rPr>
        <b/>
        <sz val="10"/>
        <color theme="1"/>
        <rFont val="Times New Roman"/>
        <family val="1"/>
        <charset val="204"/>
      </rPr>
      <t>Организация капитальных ремонтов многоквартирных домов Сосьвинского городского округа"</t>
    </r>
  </si>
  <si>
    <r>
      <t xml:space="preserve">    </t>
    </r>
    <r>
      <rPr>
        <b/>
        <sz val="10"/>
        <color theme="1"/>
        <rFont val="Times New Roman"/>
        <family val="1"/>
        <charset val="204"/>
      </rPr>
      <t xml:space="preserve">ПОДПРОГРАММА 1         "Модернизация объектов коммунальной инфраструктуры Сосьвинского городского округа"                               </t>
    </r>
  </si>
  <si>
    <t>Мероприятие 4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</si>
  <si>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Мероприятие 1  Модернизация  объектов коммунальной инфраструктуры Сосьвинского городского округа в том числе:</t>
  </si>
  <si>
    <t xml:space="preserve">2.1.2.Проектирование объекта  КОС  п. Восточный </t>
  </si>
  <si>
    <t>2.1. Строительство КОС в п. Восточный</t>
  </si>
  <si>
    <t xml:space="preserve">2.1.1. Строительство  КОС  п. Восточный </t>
  </si>
  <si>
    <t>3.6. Уборка территории, исправление профиля, благоустройство придорожной полосы в р.п. Сосьва, с. Кошай, п. Восточный</t>
  </si>
  <si>
    <t>Мероприятие 3 Содержание и ремонт  автомобильных дорог общего пользования местного значения в том числе:</t>
  </si>
  <si>
    <t xml:space="preserve">Мероприятие 2  Проектирование  дорог  местного значения  в том числе: </t>
  </si>
  <si>
    <t>Мероприятие 1 Капитальный ремонт автомобильных дорог, дворовых территории  общего пользования местного значения в том числе:</t>
  </si>
  <si>
    <t xml:space="preserve">5.11. Капитальный ремонт наружной тепловой и водопроводной сети в п. Восточный </t>
  </si>
  <si>
    <t xml:space="preserve">4.1. Проектирование  детского сада-ясли на 50 мест в с. Кошай, Сосьвинского городского округа </t>
  </si>
  <si>
    <t>1.2. Капитальный ремонт участка улицы Луначарского от ул. Виктора Романова  до  ул. Ленина</t>
  </si>
  <si>
    <t xml:space="preserve"> 3.1.  Обрезка деревьев на территории Сосьвинского городского округа </t>
  </si>
  <si>
    <t>5.2.  Капитальный ремонт водопроводной сети на территории Сосьвинского городского округа</t>
  </si>
  <si>
    <t>3.4. Оплата по исполнительным листам Арбитражного  суда Свердловской области</t>
  </si>
  <si>
    <t xml:space="preserve">2.1.3. Предпроектные работы по объекту "Строительство КОС в п. Восточный" </t>
  </si>
  <si>
    <t xml:space="preserve">1.7. Ремонт системы отопления жилого многоквартирного дома п. Восточный     ул. Центральная 1 </t>
  </si>
  <si>
    <t xml:space="preserve">1.6. Оплата исполнительного листа по делу №60-61501/18 от 26.12.2018 "Модернизация артезианской скважины Виктора Романова, 140" </t>
  </si>
  <si>
    <t>3.6. Приобретение исключительных прав на проект "Школа в р.п. Сосьва Сосьвинского городского округа"</t>
  </si>
  <si>
    <t>4.17.  Приобретение специализированной техники и комплектующих к ней</t>
  </si>
  <si>
    <t xml:space="preserve">1.6. Предоставление субсидий МАУ на проведение капитального ремонта </t>
  </si>
  <si>
    <t xml:space="preserve">4.2. Тех. присоеденение  к эл. сетям детского сада-ясли на 50 мест в с. Кошай Сосьвинского городского округа </t>
  </si>
  <si>
    <t xml:space="preserve">3.2. Скос травы </t>
  </si>
  <si>
    <t>3.7.Укладка водопропускных труб на внутрипоселковых автомобильных дорогах общего пользования местного значения</t>
  </si>
  <si>
    <t xml:space="preserve">3.7. Техническое обследование  здания по ул. Алексеева, 13а в п.г.т. Сосьва </t>
  </si>
  <si>
    <t xml:space="preserve">3.8. Корректировка  проекта "Школа в р.п. Сосьва Сосьвинского городского округа" </t>
  </si>
  <si>
    <t>8.2.  Актуализация схем теплоснабжения, водоснабжения и водоотведения</t>
  </si>
  <si>
    <t>1.9.Электромонтажные работы в подъездах п.г.т. Соства ул. Митина, 138</t>
  </si>
  <si>
    <t>1.10.Ремонт отопления п. Восточный ул.Центральная, 3</t>
  </si>
  <si>
    <t xml:space="preserve">1.11. Ремонт подвального помещения  жилого дома п.г.т. Сосьва ул. Урицкого, 2 </t>
  </si>
  <si>
    <t xml:space="preserve">1.12. Ремонт канализации жилого дома п.г.т. Сосьва, ул. Ленина, 60 </t>
  </si>
  <si>
    <t>Мероприятие 5   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</si>
  <si>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 xml:space="preserve">1.8. Электромонтажные работы в подъездах п.г.т. Сосьва ул. Фадеева, 89 </t>
  </si>
  <si>
    <t>3.9. Государственная экспертиза проекта школа в рп. Сосьва Сосьвинского городского округа</t>
  </si>
  <si>
    <t>Областной бюджет</t>
  </si>
  <si>
    <t xml:space="preserve">Внебюджетные источники </t>
  </si>
  <si>
    <t>1.7. Модернизация  зданий насосных станций артезианских скважин п. Восточный, ул. Н. Кузнецова, ул. Овражная, 1а</t>
  </si>
  <si>
    <t xml:space="preserve">3.10. Разработка проекта "Реконструкция здания столовой в п.г.т. Сосьва, ул. Алексеева, 13 а под начальную школу на 160 мест" </t>
  </si>
  <si>
    <t xml:space="preserve">4.18. Организация деятельности по сбору ТКО (приобретение контейнеров) </t>
  </si>
  <si>
    <t xml:space="preserve">4.12. Устройство площадок под мусорные контейнеры на территории Сосьвинского городского округа </t>
  </si>
  <si>
    <t>3.2. Услуги автотранспорта по расчистке автомобильных дорог</t>
  </si>
  <si>
    <t>1.7.Технологическое присоединение проектируемых объектов "Наружное освещение улица в п.г.т. Сосьва по ул. Виктора Романова"</t>
  </si>
  <si>
    <t xml:space="preserve">1.1. Повышение уровня энергетической эффективности уличного освещения на территории Сосьвинского городского округа </t>
  </si>
  <si>
    <t xml:space="preserve">1.2. Оплтата за технологическое присоединение к электрическим сетям </t>
  </si>
  <si>
    <t>2.2. Технологическое присоединение к электрическим сетям полигона ТБО в п.г.т. Сосьва</t>
  </si>
  <si>
    <t xml:space="preserve">1.3. Уличное освещение объектов незавершенного строительства </t>
  </si>
  <si>
    <t xml:space="preserve">3.8. Проектно-изыскательские работы по объекту "Мусороперегрузочная станция с элементами сортировки ТБО" </t>
  </si>
  <si>
    <t xml:space="preserve">1.13. Ремонт изолированных выгребов многоквартирных домов </t>
  </si>
  <si>
    <t xml:space="preserve">1.14.Замена вводного кабеля в квартиры в связи с заменой электроплит ул. Урицкого, 2 </t>
  </si>
  <si>
    <t>1.15. Замена магистральных проводов в подьездах ул. Урицкого,2</t>
  </si>
  <si>
    <t>1.16. Земена вводного кабеля в квартиры  в связи с заменой электроплит, ул. Щелканова, 136</t>
  </si>
  <si>
    <t xml:space="preserve">1.17. Замена магистральных проводов в подъездах, ул. Щелканова, 136 </t>
  </si>
  <si>
    <t>1.18. Ремонт фундамента п.г.т. Сосьва, ул. Калинина, 18-2</t>
  </si>
  <si>
    <t>1.20. Капитальный ремонт печи п.г.т  Сосьва, ул. Гирева, 36 -1,3</t>
  </si>
  <si>
    <t>1.22. Ремонт кровли (профлист) п.г.т. Сосьва, ул. Щелканова, 21а</t>
  </si>
  <si>
    <t>1.23. Ремонт кровли (профлист) п.г.т. Сосьва, ул. Фадеева, 69</t>
  </si>
  <si>
    <t>1.24. Ремонт кровли (профлист) п.г.т. Сосьва, ул. Ленина, 66</t>
  </si>
  <si>
    <t>1.25. Ремонт кровли (профлист) п. Восточный,  ул. Северная, 12</t>
  </si>
  <si>
    <t>1.26. Ремонт общедомовой системы отопления п. Восточный, ул. Центральная, 3</t>
  </si>
  <si>
    <t>Мероприятие 4 Экспертное исследование технического состояния строительных конструкций и инженерного оборудования зданий и сооружений</t>
  </si>
  <si>
    <t xml:space="preserve">4.5. Мероприятия по уничтожению борщевика Сосновского на территории Сосьвинского городского округа </t>
  </si>
  <si>
    <t xml:space="preserve">Местный бюджет </t>
  </si>
  <si>
    <t xml:space="preserve">1.8. Капитальный ремонт автомобильных дорог общего пользования местного значения в п.г.т. Сосьва </t>
  </si>
  <si>
    <t>Мероприятие 5 Финансирование исполнения муниципального задания МБУ</t>
  </si>
  <si>
    <t>1.21. Капитальный ремонт печи п.г.т. Сосьва, пер. Фадеева, 11, кв. 2,4</t>
  </si>
  <si>
    <t>обласной бюджет</t>
  </si>
  <si>
    <t xml:space="preserve">1.8. Технико-экономическое обоснование  модернизации  систем водоснабжения Сосьвинского городского округа </t>
  </si>
  <si>
    <t>1.1. Создание и благоустройство зон отдыха, спортивных и детских игровых площадок для занятия адаптивной физической культурой и адаптивным спортом для лиц с ограниченными возможностями здоровья</t>
  </si>
  <si>
    <t xml:space="preserve">1.2. Организация освещения территории, включая  архитектурную подсветку зданий, строений, сооружений, в том числе  с использованием </t>
  </si>
  <si>
    <t>1.3. Организация пешеходных коммуникаций, в том числе с использованием энергосберегающих технологий</t>
  </si>
  <si>
    <t xml:space="preserve">1.4. Обустройство общественных колодцев и водоразборных колонок </t>
  </si>
  <si>
    <t xml:space="preserve">1.5. Обустройство площадок накопления твердых коммунальных отходов </t>
  </si>
  <si>
    <t xml:space="preserve">Мероприятие 1 "Благоустройство сельских территорий" </t>
  </si>
  <si>
    <t>2.6. Реконструкция теплотрассы  в п.г.т. Сосьва от котельной по ул. Толмачева, 56 строение № 2, для подключения Балдина, 35, Толмачева 34, Толмачева 45</t>
  </si>
  <si>
    <t>1.19. Ремонт фундамента п. Восточный, ул.               Олега  Кошевого, 29-2</t>
  </si>
  <si>
    <t>1.27. Ремонт кровли (профлист) п. Восточный ул. Ленина, 31</t>
  </si>
  <si>
    <t>5.13.  Оплата  исполнительного листа по делу № А60-29323/2019 от 27.01.2020</t>
  </si>
  <si>
    <t>Мероприятие 5 Проведение лабораторных исследований и испытаний, санитарно-эпидемиологического обследования жилого помещения</t>
  </si>
  <si>
    <t xml:space="preserve">5.12. Оплата  исполнительного  листа №А60-2203/2019 от 17.09.2019 (Судебные расходы по услугам предтавителя) </t>
  </si>
  <si>
    <t xml:space="preserve">ПОДПРОГРАММА 10 "Комплесное развитие сельских территорий  на территории Сосьвинского городского округа" </t>
  </si>
  <si>
    <t xml:space="preserve">Областной бюджет         </t>
  </si>
  <si>
    <t>3.9. Разработка экологического  проекта  «Мусороперерабатывающий комплекс»</t>
  </si>
  <si>
    <r>
      <t xml:space="preserve">Утвержденно                                                                                                                                                                            постановлением  администрации                                             Сосьвинского  городского округа                                                                                             от 20.05.2020 № 292 г.                                                                                                              </t>
    </r>
    <r>
      <rPr>
        <sz val="11"/>
        <color theme="0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Приложение № 2 
к муниципальной программе «Развитие жилищно-коммунального хозяйства, транспортной инфраструктуры и повышение энергетической эффективности 
в Сосьвинском городском округе до 2025 года»
</t>
    </r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</si>
</sst>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5" xfId="0" applyBorder="1"/>
    <xf numFmtId="0" fontId="0" fillId="0" borderId="0" xfId="0" applyBorder="1"/>
    <xf numFmtId="164" fontId="4" fillId="2" borderId="5" xfId="0" applyNumberFormat="1" applyFont="1" applyFill="1" applyBorder="1" applyAlignment="1">
      <alignment horizontal="right" vertical="top" wrapText="1"/>
    </xf>
    <xf numFmtId="164" fontId="1" fillId="2" borderId="5" xfId="0" applyNumberFormat="1" applyFont="1" applyFill="1" applyBorder="1" applyAlignment="1">
      <alignment horizontal="right" vertical="top" wrapText="1"/>
    </xf>
    <xf numFmtId="164" fontId="1" fillId="2" borderId="5" xfId="0" applyNumberFormat="1" applyFont="1" applyFill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164" fontId="4" fillId="2" borderId="5" xfId="0" applyNumberFormat="1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5" xfId="0" applyFont="1" applyBorder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7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7" fillId="0" borderId="0" xfId="0" applyFont="1" applyAlignment="1">
      <alignment wrapText="1"/>
    </xf>
    <xf numFmtId="0" fontId="2" fillId="2" borderId="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right" vertical="top" wrapText="1" indent="4"/>
    </xf>
    <xf numFmtId="0" fontId="4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wrapText="1"/>
    </xf>
    <xf numFmtId="164" fontId="2" fillId="2" borderId="5" xfId="0" applyNumberFormat="1" applyFont="1" applyFill="1" applyBorder="1" applyAlignment="1">
      <alignment horizontal="center" vertical="top" wrapText="1"/>
    </xf>
    <xf numFmtId="0" fontId="0" fillId="3" borderId="0" xfId="0" applyFill="1"/>
    <xf numFmtId="0" fontId="6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right" vertical="top" wrapText="1"/>
    </xf>
    <xf numFmtId="0" fontId="1" fillId="2" borderId="5" xfId="0" applyNumberFormat="1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wrapText="1"/>
    </xf>
    <xf numFmtId="164" fontId="10" fillId="2" borderId="5" xfId="0" applyNumberFormat="1" applyFont="1" applyFill="1" applyBorder="1" applyAlignment="1">
      <alignment horizontal="center" vertical="top" wrapText="1"/>
    </xf>
    <xf numFmtId="0" fontId="11" fillId="3" borderId="0" xfId="0" applyFont="1" applyFill="1"/>
    <xf numFmtId="0" fontId="12" fillId="2" borderId="5" xfId="0" applyFont="1" applyFill="1" applyBorder="1" applyAlignment="1">
      <alignment vertical="top" wrapText="1"/>
    </xf>
    <xf numFmtId="0" fontId="13" fillId="2" borderId="5" xfId="0" applyFont="1" applyFill="1" applyBorder="1" applyAlignment="1">
      <alignment vertical="top" wrapText="1"/>
    </xf>
    <xf numFmtId="164" fontId="13" fillId="2" borderId="5" xfId="0" applyNumberFormat="1" applyFont="1" applyFill="1" applyBorder="1" applyAlignment="1">
      <alignment vertical="top" wrapText="1"/>
    </xf>
    <xf numFmtId="0" fontId="14" fillId="2" borderId="5" xfId="0" applyFont="1" applyFill="1" applyBorder="1" applyAlignment="1">
      <alignment vertical="top" wrapText="1"/>
    </xf>
    <xf numFmtId="0" fontId="7" fillId="2" borderId="0" xfId="0" applyFont="1" applyFill="1" applyAlignment="1">
      <alignment wrapText="1"/>
    </xf>
    <xf numFmtId="0" fontId="0" fillId="2" borderId="0" xfId="0" applyFill="1"/>
    <xf numFmtId="164" fontId="1" fillId="2" borderId="26" xfId="0" applyNumberFormat="1" applyFont="1" applyFill="1" applyBorder="1" applyAlignment="1">
      <alignment vertical="top" wrapText="1"/>
    </xf>
    <xf numFmtId="17" fontId="6" fillId="2" borderId="5" xfId="0" applyNumberFormat="1" applyFont="1" applyFill="1" applyBorder="1" applyAlignment="1">
      <alignment vertical="top" wrapText="1"/>
    </xf>
    <xf numFmtId="164" fontId="17" fillId="2" borderId="5" xfId="0" applyNumberFormat="1" applyFont="1" applyFill="1" applyBorder="1" applyAlignment="1">
      <alignment vertical="top" wrapText="1"/>
    </xf>
    <xf numFmtId="0" fontId="19" fillId="0" borderId="5" xfId="0" applyFont="1" applyBorder="1" applyAlignment="1">
      <alignment wrapText="1"/>
    </xf>
    <xf numFmtId="164" fontId="18" fillId="0" borderId="5" xfId="0" applyNumberFormat="1" applyFont="1" applyBorder="1"/>
    <xf numFmtId="0" fontId="4" fillId="0" borderId="5" xfId="0" applyFont="1" applyBorder="1" applyAlignment="1">
      <alignment horizontal="left" wrapText="1"/>
    </xf>
    <xf numFmtId="0" fontId="16" fillId="2" borderId="5" xfId="0" applyFont="1" applyFill="1" applyBorder="1" applyAlignment="1">
      <alignment vertical="top" wrapText="1"/>
    </xf>
    <xf numFmtId="0" fontId="4" fillId="3" borderId="7" xfId="0" applyFont="1" applyFill="1" applyBorder="1" applyAlignment="1">
      <alignment horizontal="left"/>
    </xf>
    <xf numFmtId="0" fontId="20" fillId="3" borderId="8" xfId="0" applyFont="1" applyFill="1" applyBorder="1" applyAlignment="1">
      <alignment horizontal="left"/>
    </xf>
    <xf numFmtId="0" fontId="20" fillId="3" borderId="6" xfId="0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4" fillId="0" borderId="23" xfId="0" applyFont="1" applyBorder="1" applyAlignment="1">
      <alignment horizontal="justify" vertical="top" wrapText="1"/>
    </xf>
    <xf numFmtId="0" fontId="4" fillId="0" borderId="24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1" fillId="0" borderId="23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4" fillId="0" borderId="23" xfId="0" applyFont="1" applyBorder="1" applyAlignment="1">
      <alignment horizontal="justify" vertical="top"/>
    </xf>
    <xf numFmtId="0" fontId="4" fillId="0" borderId="24" xfId="0" applyFont="1" applyBorder="1" applyAlignment="1">
      <alignment horizontal="justify" vertical="top"/>
    </xf>
    <xf numFmtId="0" fontId="4" fillId="0" borderId="17" xfId="0" applyFont="1" applyBorder="1" applyAlignment="1">
      <alignment horizontal="justify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66"/>
      <color rgb="FFC4E59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15"/>
  <sheetViews>
    <sheetView tabSelected="1" view="pageBreakPreview" zoomScale="115" zoomScaleNormal="10" zoomScaleSheetLayoutView="115" workbookViewId="0">
      <selection activeCell="H1" sqref="H1:K1"/>
    </sheetView>
  </sheetViews>
  <sheetFormatPr defaultRowHeight="15"/>
  <cols>
    <col min="1" max="1" width="9.42578125" bestFit="1" customWidth="1"/>
    <col min="2" max="2" width="44.28515625" customWidth="1"/>
    <col min="3" max="3" width="13.140625" customWidth="1"/>
    <col min="4" max="4" width="12.140625" customWidth="1"/>
    <col min="5" max="5" width="11.42578125" style="58" customWidth="1"/>
    <col min="6" max="6" width="12" style="58" customWidth="1"/>
    <col min="7" max="7" width="10.85546875" style="58" customWidth="1"/>
    <col min="8" max="8" width="11.140625" customWidth="1"/>
    <col min="9" max="10" width="11.7109375" customWidth="1"/>
    <col min="11" max="11" width="21.140625" customWidth="1"/>
  </cols>
  <sheetData>
    <row r="1" spans="1:11" ht="162" customHeight="1">
      <c r="A1" s="37"/>
      <c r="B1" s="86"/>
      <c r="C1" s="86"/>
      <c r="D1" s="86"/>
      <c r="E1" s="57"/>
      <c r="F1" s="57"/>
      <c r="G1" s="57"/>
      <c r="H1" s="69" t="s">
        <v>376</v>
      </c>
      <c r="I1" s="69"/>
      <c r="J1" s="69"/>
      <c r="K1" s="69"/>
    </row>
    <row r="2" spans="1:11" ht="57" customHeight="1" thickBot="1">
      <c r="A2" s="77" t="s">
        <v>215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27.75" customHeight="1">
      <c r="A3" s="78"/>
      <c r="B3" s="83" t="s">
        <v>64</v>
      </c>
      <c r="C3" s="80" t="s">
        <v>62</v>
      </c>
      <c r="D3" s="81"/>
      <c r="E3" s="81"/>
      <c r="F3" s="81"/>
      <c r="G3" s="81"/>
      <c r="H3" s="81"/>
      <c r="I3" s="81"/>
      <c r="J3" s="82"/>
      <c r="K3" s="39" t="s">
        <v>63</v>
      </c>
    </row>
    <row r="4" spans="1:11" ht="27.75" customHeight="1">
      <c r="A4" s="79"/>
      <c r="B4" s="84"/>
      <c r="C4" s="10" t="s">
        <v>0</v>
      </c>
      <c r="D4" s="10" t="s">
        <v>71</v>
      </c>
      <c r="E4" s="10" t="s">
        <v>72</v>
      </c>
      <c r="F4" s="40" t="s">
        <v>191</v>
      </c>
      <c r="G4" s="40" t="s">
        <v>192</v>
      </c>
      <c r="H4" s="40" t="s">
        <v>193</v>
      </c>
      <c r="I4" s="40" t="s">
        <v>194</v>
      </c>
      <c r="J4" s="40" t="s">
        <v>195</v>
      </c>
      <c r="K4" s="41"/>
    </row>
    <row r="5" spans="1:11" ht="27.75" customHeight="1">
      <c r="A5" s="2">
        <v>1</v>
      </c>
      <c r="B5" s="85"/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42" t="s">
        <v>1</v>
      </c>
    </row>
    <row r="6" spans="1:11" ht="25.5">
      <c r="A6" s="8">
        <v>1</v>
      </c>
      <c r="B6" s="10" t="s">
        <v>87</v>
      </c>
      <c r="C6" s="9">
        <f>D6+E6+F6+G6+H6+I6+J6</f>
        <v>774409.32500000007</v>
      </c>
      <c r="D6" s="9">
        <f t="shared" ref="D6:J6" si="0">D7+D8+D9+D10</f>
        <v>183197.5</v>
      </c>
      <c r="E6" s="9">
        <f t="shared" si="0"/>
        <v>180429.7</v>
      </c>
      <c r="F6" s="9">
        <f t="shared" si="0"/>
        <v>86768.3</v>
      </c>
      <c r="G6" s="9">
        <f t="shared" si="0"/>
        <v>70926.475000000006</v>
      </c>
      <c r="H6" s="9">
        <f t="shared" si="0"/>
        <v>93297.030000000013</v>
      </c>
      <c r="I6" s="9">
        <f t="shared" si="0"/>
        <v>77987.294999999998</v>
      </c>
      <c r="J6" s="9">
        <f t="shared" si="0"/>
        <v>81803.025000000009</v>
      </c>
      <c r="K6" s="10"/>
    </row>
    <row r="7" spans="1:11">
      <c r="A7" s="8">
        <v>2</v>
      </c>
      <c r="B7" s="10" t="s">
        <v>2</v>
      </c>
      <c r="C7" s="7">
        <f t="shared" ref="C7:C18" si="1">D7+E7+F7+G7+H7+I7+J7</f>
        <v>0</v>
      </c>
      <c r="D7" s="7">
        <f>D12</f>
        <v>0</v>
      </c>
      <c r="E7" s="7">
        <f t="shared" ref="D7:J13" si="2">F7+G7+H7+I7+J7+K7+L7</f>
        <v>0</v>
      </c>
      <c r="F7" s="7">
        <f t="shared" si="2"/>
        <v>0</v>
      </c>
      <c r="G7" s="7">
        <f t="shared" si="2"/>
        <v>0</v>
      </c>
      <c r="H7" s="7">
        <f t="shared" si="2"/>
        <v>0</v>
      </c>
      <c r="I7" s="7">
        <f t="shared" si="2"/>
        <v>0</v>
      </c>
      <c r="J7" s="7">
        <f t="shared" si="2"/>
        <v>0</v>
      </c>
      <c r="K7" s="10"/>
    </row>
    <row r="8" spans="1:11">
      <c r="A8" s="8">
        <v>3</v>
      </c>
      <c r="B8" s="10" t="s">
        <v>3</v>
      </c>
      <c r="C8" s="7">
        <f t="shared" si="1"/>
        <v>16266.5</v>
      </c>
      <c r="D8" s="7">
        <f>D13+D18</f>
        <v>11684.1</v>
      </c>
      <c r="E8" s="7">
        <f>E18+E13</f>
        <v>2863.6000000000004</v>
      </c>
      <c r="F8" s="7">
        <f t="shared" ref="F8:J8" si="3">F18</f>
        <v>344.3</v>
      </c>
      <c r="G8" s="7">
        <f t="shared" si="3"/>
        <v>353</v>
      </c>
      <c r="H8" s="7">
        <f t="shared" si="3"/>
        <v>340.5</v>
      </c>
      <c r="I8" s="7">
        <f t="shared" si="3"/>
        <v>340.5</v>
      </c>
      <c r="J8" s="7">
        <f t="shared" si="3"/>
        <v>340.5</v>
      </c>
      <c r="K8" s="10"/>
    </row>
    <row r="9" spans="1:11">
      <c r="A9" s="8">
        <v>4</v>
      </c>
      <c r="B9" s="10" t="s">
        <v>4</v>
      </c>
      <c r="C9" s="7">
        <f>D9+E9+F9+G9+H9+I9+J9</f>
        <v>758142.82500000007</v>
      </c>
      <c r="D9" s="7">
        <f>D14+D19</f>
        <v>171513.4</v>
      </c>
      <c r="E9" s="7">
        <f t="shared" ref="E9:J9" si="4">E14+E19</f>
        <v>177566.1</v>
      </c>
      <c r="F9" s="7">
        <f t="shared" si="4"/>
        <v>86424</v>
      </c>
      <c r="G9" s="7">
        <f>G14+G19</f>
        <v>70573.475000000006</v>
      </c>
      <c r="H9" s="7">
        <f t="shared" si="4"/>
        <v>92956.530000000013</v>
      </c>
      <c r="I9" s="7">
        <f t="shared" si="4"/>
        <v>77646.794999999998</v>
      </c>
      <c r="J9" s="7">
        <f t="shared" si="4"/>
        <v>81462.525000000009</v>
      </c>
      <c r="K9" s="10"/>
    </row>
    <row r="10" spans="1:11">
      <c r="A10" s="8">
        <v>5</v>
      </c>
      <c r="B10" s="10" t="s">
        <v>5</v>
      </c>
      <c r="C10" s="7">
        <f t="shared" si="1"/>
        <v>0</v>
      </c>
      <c r="D10" s="7">
        <f t="shared" si="2"/>
        <v>0</v>
      </c>
      <c r="E10" s="7">
        <f t="shared" si="2"/>
        <v>0</v>
      </c>
      <c r="F10" s="7">
        <f t="shared" si="2"/>
        <v>0</v>
      </c>
      <c r="G10" s="7">
        <f t="shared" si="2"/>
        <v>0</v>
      </c>
      <c r="H10" s="7">
        <f t="shared" si="2"/>
        <v>0</v>
      </c>
      <c r="I10" s="7">
        <f t="shared" si="2"/>
        <v>0</v>
      </c>
      <c r="J10" s="7">
        <f t="shared" si="2"/>
        <v>0</v>
      </c>
      <c r="K10" s="10"/>
    </row>
    <row r="11" spans="1:11" ht="13.5" customHeight="1">
      <c r="A11" s="8">
        <v>6</v>
      </c>
      <c r="B11" s="11" t="s">
        <v>6</v>
      </c>
      <c r="C11" s="9">
        <f t="shared" si="1"/>
        <v>123435</v>
      </c>
      <c r="D11" s="9">
        <f t="shared" ref="D11:J11" si="5">D12+D13+D14+D15</f>
        <v>29561.7</v>
      </c>
      <c r="E11" s="9">
        <f>E12+E13+E14+E15</f>
        <v>56689.100000000006</v>
      </c>
      <c r="F11" s="9">
        <f t="shared" si="5"/>
        <v>12871.5</v>
      </c>
      <c r="G11" s="9">
        <f t="shared" si="5"/>
        <v>9166</v>
      </c>
      <c r="H11" s="9">
        <f t="shared" si="5"/>
        <v>8293.2999999999993</v>
      </c>
      <c r="I11" s="9">
        <f t="shared" si="5"/>
        <v>5653.4</v>
      </c>
      <c r="J11" s="9">
        <f t="shared" si="5"/>
        <v>1200</v>
      </c>
      <c r="K11" s="10"/>
    </row>
    <row r="12" spans="1:11">
      <c r="A12" s="8">
        <v>7</v>
      </c>
      <c r="B12" s="10" t="s">
        <v>2</v>
      </c>
      <c r="C12" s="7">
        <f t="shared" si="1"/>
        <v>0</v>
      </c>
      <c r="D12" s="7">
        <f t="shared" si="2"/>
        <v>0</v>
      </c>
      <c r="E12" s="7">
        <f t="shared" si="2"/>
        <v>0</v>
      </c>
      <c r="F12" s="7">
        <f t="shared" si="2"/>
        <v>0</v>
      </c>
      <c r="G12" s="7">
        <f t="shared" si="2"/>
        <v>0</v>
      </c>
      <c r="H12" s="7">
        <f t="shared" si="2"/>
        <v>0</v>
      </c>
      <c r="I12" s="7">
        <f t="shared" si="2"/>
        <v>0</v>
      </c>
      <c r="J12" s="7">
        <f t="shared" si="2"/>
        <v>0</v>
      </c>
      <c r="K12" s="10"/>
    </row>
    <row r="13" spans="1:11">
      <c r="A13" s="8">
        <v>8</v>
      </c>
      <c r="B13" s="10" t="s">
        <v>3</v>
      </c>
      <c r="C13" s="7">
        <f t="shared" si="1"/>
        <v>5511.7000000000007</v>
      </c>
      <c r="D13" s="7">
        <f>D702</f>
        <v>2965.4</v>
      </c>
      <c r="E13" s="7">
        <f>E702</f>
        <v>2546.3000000000002</v>
      </c>
      <c r="F13" s="7">
        <f t="shared" si="2"/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  <c r="J13" s="7">
        <f t="shared" si="2"/>
        <v>0</v>
      </c>
      <c r="K13" s="10"/>
    </row>
    <row r="14" spans="1:11">
      <c r="A14" s="8">
        <v>9</v>
      </c>
      <c r="B14" s="10" t="s">
        <v>4</v>
      </c>
      <c r="C14" s="7">
        <f>D14+E14+F14+G14+H14+I14+J14</f>
        <v>117923.3</v>
      </c>
      <c r="D14" s="7">
        <f>D31+D463+D599+D703+D882</f>
        <v>26596.3</v>
      </c>
      <c r="E14" s="7">
        <f>E31+E463+E599+E703+E882</f>
        <v>54142.8</v>
      </c>
      <c r="F14" s="7">
        <f>F31+F463+F599+F703+F882</f>
        <v>12871.5</v>
      </c>
      <c r="G14" s="7">
        <f>G31+G463+G599+G703+G882</f>
        <v>9166</v>
      </c>
      <c r="H14" s="7">
        <f>H31+H463+H599+H703+H882</f>
        <v>8293.2999999999993</v>
      </c>
      <c r="I14" s="7">
        <f>I31+I463+I600+I703+I882</f>
        <v>5653.4</v>
      </c>
      <c r="J14" s="7">
        <f>J31+J463+J599+J703+J882</f>
        <v>1200</v>
      </c>
      <c r="K14" s="10"/>
    </row>
    <row r="15" spans="1:11">
      <c r="A15" s="8">
        <v>10</v>
      </c>
      <c r="B15" s="10" t="s">
        <v>5</v>
      </c>
      <c r="C15" s="7">
        <f t="shared" si="1"/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10"/>
    </row>
    <row r="16" spans="1:11">
      <c r="A16" s="8">
        <v>11</v>
      </c>
      <c r="B16" s="11" t="s">
        <v>7</v>
      </c>
      <c r="C16" s="9">
        <f t="shared" ref="C16:J16" si="6">C17+C18+C19+C20</f>
        <v>650974.32500000007</v>
      </c>
      <c r="D16" s="9">
        <f t="shared" si="6"/>
        <v>153635.80000000002</v>
      </c>
      <c r="E16" s="9">
        <f t="shared" si="6"/>
        <v>123740.6</v>
      </c>
      <c r="F16" s="9">
        <f t="shared" si="6"/>
        <v>73896.800000000003</v>
      </c>
      <c r="G16" s="9">
        <f t="shared" si="6"/>
        <v>61760.475000000006</v>
      </c>
      <c r="H16" s="9">
        <f t="shared" si="6"/>
        <v>85003.73000000001</v>
      </c>
      <c r="I16" s="9">
        <f t="shared" si="6"/>
        <v>72333.895000000004</v>
      </c>
      <c r="J16" s="9">
        <f t="shared" si="6"/>
        <v>80603.025000000009</v>
      </c>
      <c r="K16" s="10"/>
    </row>
    <row r="17" spans="1:11">
      <c r="A17" s="8">
        <v>12</v>
      </c>
      <c r="B17" s="10" t="s">
        <v>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10"/>
    </row>
    <row r="18" spans="1:11" s="52" customFormat="1">
      <c r="A18" s="8">
        <v>13</v>
      </c>
      <c r="B18" s="54" t="s">
        <v>3</v>
      </c>
      <c r="C18" s="55">
        <f t="shared" si="1"/>
        <v>10754.8</v>
      </c>
      <c r="D18" s="55">
        <f>D1057+D1042+D1005+D300</f>
        <v>8718.7000000000007</v>
      </c>
      <c r="E18" s="55">
        <f>E1057+E1042</f>
        <v>317.3</v>
      </c>
      <c r="F18" s="55">
        <f>F1057+F1042</f>
        <v>344.3</v>
      </c>
      <c r="G18" s="55">
        <f>G1057+G1042</f>
        <v>353</v>
      </c>
      <c r="H18" s="55">
        <f t="shared" ref="H18:J18" si="7">H1057</f>
        <v>340.5</v>
      </c>
      <c r="I18" s="55">
        <f t="shared" si="7"/>
        <v>340.5</v>
      </c>
      <c r="J18" s="55">
        <f t="shared" si="7"/>
        <v>340.5</v>
      </c>
      <c r="K18" s="53"/>
    </row>
    <row r="19" spans="1:11">
      <c r="A19" s="8">
        <v>14</v>
      </c>
      <c r="B19" s="10" t="s">
        <v>30</v>
      </c>
      <c r="C19" s="7">
        <f>D19+E19+F19+G19+H19+I19+J19</f>
        <v>640219.52500000002</v>
      </c>
      <c r="D19" s="7">
        <f>D179+D307+D525+D547+D631+D785+D996+D1012+D1058</f>
        <v>144917.1</v>
      </c>
      <c r="E19" s="7">
        <f>E179+E307+E525+E547+E631+E785+E996+E1012+E1058</f>
        <v>123423.3</v>
      </c>
      <c r="F19" s="7">
        <f>F179+F307+F525+F547+F631+F785+F996+F1012+F1058</f>
        <v>73552.5</v>
      </c>
      <c r="G19" s="7">
        <f>G179+G307+G525+G547+G631+G785+G996+G1012+G1058</f>
        <v>61407.475000000006</v>
      </c>
      <c r="H19" s="7">
        <f>H179+H307+H525+H547+H631+H785+H996++H1012+H1058</f>
        <v>84663.23000000001</v>
      </c>
      <c r="I19" s="7">
        <f>I179+I307+I525+I547+I631+I785+I996+I1012+I1058</f>
        <v>71993.395000000004</v>
      </c>
      <c r="J19" s="7">
        <f>J179+J307+J525+J547+J631+J785+J996+J1012+J1058</f>
        <v>80262.525000000009</v>
      </c>
      <c r="K19" s="10"/>
    </row>
    <row r="20" spans="1:11">
      <c r="A20" s="8">
        <v>15</v>
      </c>
      <c r="B20" s="10" t="s">
        <v>190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10"/>
    </row>
    <row r="21" spans="1:11" ht="15" customHeight="1">
      <c r="A21" s="8">
        <v>16</v>
      </c>
      <c r="B21" s="71" t="s">
        <v>293</v>
      </c>
      <c r="C21" s="72"/>
      <c r="D21" s="72"/>
      <c r="E21" s="72"/>
      <c r="F21" s="72"/>
      <c r="G21" s="72"/>
      <c r="H21" s="72"/>
      <c r="I21" s="72"/>
      <c r="J21" s="72"/>
      <c r="K21" s="73"/>
    </row>
    <row r="22" spans="1:11" ht="16.5" customHeight="1">
      <c r="A22" s="8">
        <v>17</v>
      </c>
      <c r="B22" s="41" t="s">
        <v>88</v>
      </c>
      <c r="C22" s="9">
        <f>D22+E22+F22+G22+H22+I22+J22</f>
        <v>197933.2</v>
      </c>
      <c r="D22" s="9">
        <f t="shared" ref="D22:J22" si="8">D23+D24+D25+D26</f>
        <v>66418</v>
      </c>
      <c r="E22" s="9">
        <f t="shared" si="8"/>
        <v>58436.100000000006</v>
      </c>
      <c r="F22" s="9">
        <f t="shared" si="8"/>
        <v>24332.600000000002</v>
      </c>
      <c r="G22" s="9">
        <f t="shared" si="8"/>
        <v>19420.900000000001</v>
      </c>
      <c r="H22" s="9">
        <f t="shared" si="8"/>
        <v>21461.899999999998</v>
      </c>
      <c r="I22" s="9">
        <f t="shared" si="8"/>
        <v>4120.1000000000004</v>
      </c>
      <c r="J22" s="9">
        <f t="shared" si="8"/>
        <v>3743.6</v>
      </c>
      <c r="K22" s="10"/>
    </row>
    <row r="23" spans="1:11">
      <c r="A23" s="8">
        <v>18</v>
      </c>
      <c r="B23" s="10" t="s">
        <v>2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10"/>
    </row>
    <row r="24" spans="1:11" ht="14.25" customHeight="1">
      <c r="A24" s="8">
        <v>19</v>
      </c>
      <c r="B24" s="10" t="s">
        <v>3</v>
      </c>
      <c r="C24" s="7"/>
      <c r="D24" s="7"/>
      <c r="E24" s="7"/>
      <c r="F24" s="7"/>
      <c r="G24" s="7"/>
      <c r="H24" s="7"/>
      <c r="I24" s="7"/>
      <c r="J24" s="7"/>
      <c r="K24" s="10"/>
    </row>
    <row r="25" spans="1:11" ht="14.25" customHeight="1">
      <c r="A25" s="8">
        <v>20</v>
      </c>
      <c r="B25" s="10" t="s">
        <v>4</v>
      </c>
      <c r="C25" s="7">
        <f>D25+E25+F25+G25+H25+I25+J25</f>
        <v>197933.2</v>
      </c>
      <c r="D25" s="7">
        <f t="shared" ref="D25:J25" si="9">D31+D179</f>
        <v>66418</v>
      </c>
      <c r="E25" s="7">
        <f t="shared" si="9"/>
        <v>58436.100000000006</v>
      </c>
      <c r="F25" s="7">
        <f t="shared" si="9"/>
        <v>24332.600000000002</v>
      </c>
      <c r="G25" s="7">
        <f t="shared" si="9"/>
        <v>19420.900000000001</v>
      </c>
      <c r="H25" s="7">
        <f t="shared" si="9"/>
        <v>21461.899999999998</v>
      </c>
      <c r="I25" s="7">
        <f t="shared" si="9"/>
        <v>4120.1000000000004</v>
      </c>
      <c r="J25" s="7">
        <f t="shared" si="9"/>
        <v>3743.6</v>
      </c>
      <c r="K25" s="10"/>
    </row>
    <row r="26" spans="1:11" ht="14.25" customHeight="1">
      <c r="A26" s="8">
        <v>21</v>
      </c>
      <c r="B26" s="10" t="s">
        <v>5</v>
      </c>
      <c r="C26" s="9"/>
      <c r="D26" s="9"/>
      <c r="E26" s="9"/>
      <c r="F26" s="9"/>
      <c r="G26" s="9"/>
      <c r="H26" s="9"/>
      <c r="I26" s="9"/>
      <c r="J26" s="9"/>
      <c r="K26" s="10"/>
    </row>
    <row r="27" spans="1:11" ht="15.75" customHeight="1">
      <c r="A27" s="8">
        <v>22</v>
      </c>
      <c r="B27" s="10" t="s">
        <v>8</v>
      </c>
      <c r="C27" s="9"/>
      <c r="D27" s="9"/>
      <c r="E27" s="9"/>
      <c r="F27" s="9"/>
      <c r="G27" s="9"/>
      <c r="H27" s="9"/>
      <c r="I27" s="9"/>
      <c r="J27" s="9"/>
      <c r="K27" s="10"/>
    </row>
    <row r="28" spans="1:11" ht="39.75" customHeight="1">
      <c r="A28" s="8">
        <v>23</v>
      </c>
      <c r="B28" s="41" t="s">
        <v>65</v>
      </c>
      <c r="C28" s="9">
        <f>D28+E28+F28+G28+H28+I28+J28</f>
        <v>29553.9</v>
      </c>
      <c r="D28" s="9">
        <f>D30+D31+D32</f>
        <v>10089.700000000001</v>
      </c>
      <c r="E28" s="9">
        <f t="shared" ref="E28:J28" si="10">E30+E31+E32</f>
        <v>18384.2</v>
      </c>
      <c r="F28" s="9">
        <f t="shared" si="10"/>
        <v>0</v>
      </c>
      <c r="G28" s="9">
        <f t="shared" si="10"/>
        <v>330</v>
      </c>
      <c r="H28" s="9">
        <f t="shared" si="10"/>
        <v>350</v>
      </c>
      <c r="I28" s="9">
        <f t="shared" si="10"/>
        <v>400</v>
      </c>
      <c r="J28" s="9">
        <f t="shared" si="10"/>
        <v>0</v>
      </c>
      <c r="K28" s="10"/>
    </row>
    <row r="29" spans="1:11" ht="17.25" customHeight="1">
      <c r="A29" s="8">
        <v>24</v>
      </c>
      <c r="B29" s="41" t="s">
        <v>2</v>
      </c>
      <c r="C29" s="9"/>
      <c r="D29" s="9"/>
      <c r="E29" s="9"/>
      <c r="F29" s="9"/>
      <c r="G29" s="9"/>
      <c r="H29" s="9"/>
      <c r="I29" s="9"/>
      <c r="J29" s="9"/>
      <c r="K29" s="10"/>
    </row>
    <row r="30" spans="1:11">
      <c r="A30" s="8">
        <v>25</v>
      </c>
      <c r="B30" s="10" t="s">
        <v>3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10"/>
    </row>
    <row r="31" spans="1:11">
      <c r="A31" s="8">
        <v>26</v>
      </c>
      <c r="B31" s="10" t="s">
        <v>4</v>
      </c>
      <c r="C31" s="7">
        <f>D31+E31+F31+G31+H31+I31+J31</f>
        <v>29553.9</v>
      </c>
      <c r="D31" s="7">
        <f t="shared" ref="D31:J31" si="11">D43+D103+D153</f>
        <v>10089.700000000001</v>
      </c>
      <c r="E31" s="7">
        <f t="shared" si="11"/>
        <v>18384.2</v>
      </c>
      <c r="F31" s="7">
        <f t="shared" si="11"/>
        <v>0</v>
      </c>
      <c r="G31" s="7">
        <f t="shared" si="11"/>
        <v>330</v>
      </c>
      <c r="H31" s="7">
        <f t="shared" si="11"/>
        <v>350</v>
      </c>
      <c r="I31" s="7">
        <f t="shared" si="11"/>
        <v>400</v>
      </c>
      <c r="J31" s="7">
        <f t="shared" si="11"/>
        <v>0</v>
      </c>
      <c r="K31" s="10"/>
    </row>
    <row r="32" spans="1:11">
      <c r="A32" s="8">
        <v>27</v>
      </c>
      <c r="B32" s="10" t="s">
        <v>5</v>
      </c>
      <c r="C32" s="7">
        <f>D32+E32+F32+G32+H32+I32+J32</f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10"/>
    </row>
    <row r="33" spans="1:11" ht="25.5">
      <c r="A33" s="8">
        <v>28</v>
      </c>
      <c r="B33" s="10" t="s">
        <v>89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10"/>
    </row>
    <row r="34" spans="1:11" ht="27.75" customHeight="1">
      <c r="A34" s="8">
        <v>29</v>
      </c>
      <c r="B34" s="41" t="s">
        <v>66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10"/>
    </row>
    <row r="35" spans="1:11" ht="12" customHeight="1">
      <c r="A35" s="8">
        <v>30</v>
      </c>
      <c r="B35" s="41" t="s">
        <v>2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10"/>
    </row>
    <row r="36" spans="1:11">
      <c r="A36" s="8">
        <v>31</v>
      </c>
      <c r="B36" s="10" t="s">
        <v>3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10"/>
    </row>
    <row r="37" spans="1:11">
      <c r="A37" s="8">
        <v>32</v>
      </c>
      <c r="B37" s="10" t="s">
        <v>4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10"/>
    </row>
    <row r="38" spans="1:11">
      <c r="A38" s="8">
        <v>33</v>
      </c>
      <c r="B38" s="10" t="s">
        <v>5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10"/>
    </row>
    <row r="39" spans="1:11">
      <c r="A39" s="8">
        <v>34</v>
      </c>
      <c r="B39" s="10" t="s">
        <v>10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10"/>
    </row>
    <row r="40" spans="1:11" ht="42.75" customHeight="1">
      <c r="A40" s="8">
        <v>35</v>
      </c>
      <c r="B40" s="12" t="s">
        <v>295</v>
      </c>
      <c r="C40" s="9">
        <f>D40+E40+F40+G40+H40+I40+J40</f>
        <v>3627.7</v>
      </c>
      <c r="D40" s="9">
        <f t="shared" ref="D40:J40" si="12">D43</f>
        <v>1947.6999999999998</v>
      </c>
      <c r="E40" s="9">
        <f t="shared" si="12"/>
        <v>600</v>
      </c>
      <c r="F40" s="9">
        <f t="shared" si="12"/>
        <v>0</v>
      </c>
      <c r="G40" s="9">
        <f t="shared" si="12"/>
        <v>330</v>
      </c>
      <c r="H40" s="9">
        <f t="shared" si="12"/>
        <v>350</v>
      </c>
      <c r="I40" s="9">
        <f t="shared" si="12"/>
        <v>400</v>
      </c>
      <c r="J40" s="9">
        <f t="shared" si="12"/>
        <v>0</v>
      </c>
      <c r="K40" s="49">
        <v>4</v>
      </c>
    </row>
    <row r="41" spans="1:11" ht="14.25" customHeight="1">
      <c r="A41" s="8">
        <v>36</v>
      </c>
      <c r="B41" s="10" t="s">
        <v>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/>
    </row>
    <row r="42" spans="1:11">
      <c r="A42" s="8">
        <v>37</v>
      </c>
      <c r="B42" s="10" t="s">
        <v>3</v>
      </c>
      <c r="C42" s="7">
        <f t="shared" ref="C42" si="13">D42+E42+F42+G42+H42+I42+J42</f>
        <v>0</v>
      </c>
      <c r="D42" s="7">
        <f t="shared" ref="D42:J42" si="14">D44</f>
        <v>0</v>
      </c>
      <c r="E42" s="7">
        <f t="shared" si="14"/>
        <v>0</v>
      </c>
      <c r="F42" s="7">
        <f t="shared" si="14"/>
        <v>0</v>
      </c>
      <c r="G42" s="7">
        <f t="shared" si="14"/>
        <v>0</v>
      </c>
      <c r="H42" s="7">
        <f t="shared" si="14"/>
        <v>0</v>
      </c>
      <c r="I42" s="7">
        <f t="shared" si="14"/>
        <v>0</v>
      </c>
      <c r="J42" s="7">
        <f t="shared" si="14"/>
        <v>0</v>
      </c>
      <c r="K42" s="10"/>
    </row>
    <row r="43" spans="1:11">
      <c r="A43" s="8">
        <v>38</v>
      </c>
      <c r="B43" s="10" t="s">
        <v>4</v>
      </c>
      <c r="C43" s="7">
        <f>D43+E43+F43+G43+H43+I43+J43</f>
        <v>3627.7</v>
      </c>
      <c r="D43" s="7">
        <f>D48+D68+D73+D78+D83+D88+D93</f>
        <v>1947.6999999999998</v>
      </c>
      <c r="E43" s="7">
        <f>E48+E68+E73+E78+E83+E88+E93+E98</f>
        <v>600</v>
      </c>
      <c r="F43" s="7">
        <f>F48+F68+F73+F78+F83</f>
        <v>0</v>
      </c>
      <c r="G43" s="7">
        <f>G48+G68+G73+G78+G83</f>
        <v>330</v>
      </c>
      <c r="H43" s="7">
        <f>H48+H68+H73+H78+H83</f>
        <v>350</v>
      </c>
      <c r="I43" s="7">
        <f>I48+I68+I73+I78+I83</f>
        <v>400</v>
      </c>
      <c r="J43" s="7">
        <f t="shared" ref="J43" si="15">K43+L43+M43+N43+O43+P43+Q43</f>
        <v>0</v>
      </c>
      <c r="K43" s="10"/>
    </row>
    <row r="44" spans="1:11">
      <c r="A44" s="8">
        <v>39</v>
      </c>
      <c r="B44" s="10" t="s">
        <v>5</v>
      </c>
      <c r="C44" s="7">
        <f t="shared" ref="C44:C144" si="16">D44+E44+F44+G44+H44+I44+J44</f>
        <v>0</v>
      </c>
      <c r="D44" s="7">
        <f t="shared" ref="D44:D144" si="17">E44+F44+G44+H44+I44+J44+K44</f>
        <v>0</v>
      </c>
      <c r="E44" s="7">
        <f t="shared" ref="E44:E144" si="18">F44+G44+H44+I44+J44+K44+L44</f>
        <v>0</v>
      </c>
      <c r="F44" s="7">
        <f t="shared" ref="F44:F144" si="19">G44+H44+I44+J44+K44+L44+M44</f>
        <v>0</v>
      </c>
      <c r="G44" s="7">
        <f t="shared" ref="G44:G144" si="20">H44+I44+J44+K44+L44+M44+N44</f>
        <v>0</v>
      </c>
      <c r="H44" s="7">
        <f t="shared" ref="H44:H144" si="21">I44+J44+K44+L44+M44+N44+O44</f>
        <v>0</v>
      </c>
      <c r="I44" s="7">
        <f t="shared" ref="I44:I144" si="22">J44+K44+L44+M44+N44+O44+P44</f>
        <v>0</v>
      </c>
      <c r="J44" s="7">
        <f t="shared" ref="J44:J144" si="23">K44+L44+M44+N44+O44+P44+Q44</f>
        <v>0</v>
      </c>
      <c r="K44" s="10"/>
    </row>
    <row r="45" spans="1:11" ht="25.5">
      <c r="A45" s="8">
        <v>40</v>
      </c>
      <c r="B45" s="13" t="s">
        <v>276</v>
      </c>
      <c r="C45" s="7">
        <f t="shared" si="16"/>
        <v>1368</v>
      </c>
      <c r="D45" s="7">
        <f>D47+D48+D49</f>
        <v>1168</v>
      </c>
      <c r="E45" s="7">
        <f>E46+E47+E48+E49</f>
        <v>200</v>
      </c>
      <c r="F45" s="7">
        <f t="shared" si="19"/>
        <v>0</v>
      </c>
      <c r="G45" s="7">
        <f t="shared" si="20"/>
        <v>0</v>
      </c>
      <c r="H45" s="7">
        <f t="shared" si="21"/>
        <v>0</v>
      </c>
      <c r="I45" s="7">
        <f t="shared" si="22"/>
        <v>0</v>
      </c>
      <c r="J45" s="7">
        <f t="shared" si="23"/>
        <v>0</v>
      </c>
      <c r="K45" s="10"/>
    </row>
    <row r="46" spans="1:11">
      <c r="A46" s="8">
        <v>41</v>
      </c>
      <c r="B46" s="13" t="s">
        <v>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10"/>
    </row>
    <row r="47" spans="1:11">
      <c r="A47" s="8">
        <v>42</v>
      </c>
      <c r="B47" s="10" t="s">
        <v>3</v>
      </c>
      <c r="C47" s="7">
        <f t="shared" si="16"/>
        <v>0</v>
      </c>
      <c r="D47" s="7">
        <f t="shared" si="17"/>
        <v>0</v>
      </c>
      <c r="E47" s="7">
        <f t="shared" si="18"/>
        <v>0</v>
      </c>
      <c r="F47" s="7">
        <f t="shared" si="19"/>
        <v>0</v>
      </c>
      <c r="G47" s="7">
        <f t="shared" si="20"/>
        <v>0</v>
      </c>
      <c r="H47" s="7">
        <f t="shared" si="21"/>
        <v>0</v>
      </c>
      <c r="I47" s="7">
        <f t="shared" si="22"/>
        <v>0</v>
      </c>
      <c r="J47" s="7">
        <f t="shared" si="23"/>
        <v>0</v>
      </c>
      <c r="K47" s="10"/>
    </row>
    <row r="48" spans="1:11">
      <c r="A48" s="8">
        <v>43</v>
      </c>
      <c r="B48" s="10" t="s">
        <v>4</v>
      </c>
      <c r="C48" s="7">
        <f t="shared" si="16"/>
        <v>1368</v>
      </c>
      <c r="D48" s="7">
        <f>D53+D58+D63</f>
        <v>1168</v>
      </c>
      <c r="E48" s="7">
        <f>E53+E58+E63</f>
        <v>200</v>
      </c>
      <c r="F48" s="7">
        <f t="shared" si="19"/>
        <v>0</v>
      </c>
      <c r="G48" s="7">
        <f t="shared" si="20"/>
        <v>0</v>
      </c>
      <c r="H48" s="7">
        <f t="shared" si="21"/>
        <v>0</v>
      </c>
      <c r="I48" s="7">
        <f t="shared" si="22"/>
        <v>0</v>
      </c>
      <c r="J48" s="7">
        <f t="shared" si="23"/>
        <v>0</v>
      </c>
      <c r="K48" s="10"/>
    </row>
    <row r="49" spans="1:11">
      <c r="A49" s="8">
        <v>44</v>
      </c>
      <c r="B49" s="10" t="s">
        <v>5</v>
      </c>
      <c r="C49" s="7">
        <f t="shared" si="16"/>
        <v>0</v>
      </c>
      <c r="D49" s="7">
        <f t="shared" si="17"/>
        <v>0</v>
      </c>
      <c r="E49" s="7">
        <f t="shared" si="18"/>
        <v>0</v>
      </c>
      <c r="F49" s="7">
        <f t="shared" si="19"/>
        <v>0</v>
      </c>
      <c r="G49" s="7">
        <f t="shared" si="20"/>
        <v>0</v>
      </c>
      <c r="H49" s="7">
        <f t="shared" si="21"/>
        <v>0</v>
      </c>
      <c r="I49" s="7">
        <f t="shared" si="22"/>
        <v>0</v>
      </c>
      <c r="J49" s="7">
        <f t="shared" si="23"/>
        <v>0</v>
      </c>
      <c r="K49" s="10"/>
    </row>
    <row r="50" spans="1:11" ht="38.25">
      <c r="A50" s="8">
        <v>45</v>
      </c>
      <c r="B50" s="13" t="s">
        <v>277</v>
      </c>
      <c r="C50" s="7">
        <f t="shared" si="16"/>
        <v>0</v>
      </c>
      <c r="D50" s="7">
        <f>D52+D53+D54</f>
        <v>0</v>
      </c>
      <c r="E50" s="7">
        <f t="shared" si="18"/>
        <v>0</v>
      </c>
      <c r="F50" s="7">
        <f t="shared" si="19"/>
        <v>0</v>
      </c>
      <c r="G50" s="7">
        <f t="shared" si="20"/>
        <v>0</v>
      </c>
      <c r="H50" s="7">
        <f t="shared" si="21"/>
        <v>0</v>
      </c>
      <c r="I50" s="7">
        <f t="shared" si="22"/>
        <v>0</v>
      </c>
      <c r="J50" s="7">
        <f t="shared" si="23"/>
        <v>0</v>
      </c>
      <c r="K50" s="10"/>
    </row>
    <row r="51" spans="1:11">
      <c r="A51" s="8">
        <v>46</v>
      </c>
      <c r="B51" s="13" t="s">
        <v>2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10"/>
    </row>
    <row r="52" spans="1:11">
      <c r="A52" s="8">
        <v>47</v>
      </c>
      <c r="B52" s="10" t="s">
        <v>3</v>
      </c>
      <c r="C52" s="7">
        <f t="shared" si="16"/>
        <v>0</v>
      </c>
      <c r="D52" s="7">
        <f t="shared" si="17"/>
        <v>0</v>
      </c>
      <c r="E52" s="7">
        <f t="shared" si="18"/>
        <v>0</v>
      </c>
      <c r="F52" s="7">
        <f t="shared" si="19"/>
        <v>0</v>
      </c>
      <c r="G52" s="7">
        <f t="shared" si="20"/>
        <v>0</v>
      </c>
      <c r="H52" s="7">
        <f t="shared" si="21"/>
        <v>0</v>
      </c>
      <c r="I52" s="7">
        <f t="shared" si="22"/>
        <v>0</v>
      </c>
      <c r="J52" s="7">
        <f t="shared" si="23"/>
        <v>0</v>
      </c>
      <c r="K52" s="10"/>
    </row>
    <row r="53" spans="1:11">
      <c r="A53" s="8">
        <v>48</v>
      </c>
      <c r="B53" s="10" t="s">
        <v>4</v>
      </c>
      <c r="C53" s="7">
        <f t="shared" si="16"/>
        <v>0</v>
      </c>
      <c r="D53" s="7">
        <v>0</v>
      </c>
      <c r="E53" s="7">
        <f t="shared" si="18"/>
        <v>0</v>
      </c>
      <c r="F53" s="7">
        <f t="shared" si="19"/>
        <v>0</v>
      </c>
      <c r="G53" s="7">
        <f t="shared" si="20"/>
        <v>0</v>
      </c>
      <c r="H53" s="7">
        <f t="shared" si="21"/>
        <v>0</v>
      </c>
      <c r="I53" s="7">
        <f t="shared" si="22"/>
        <v>0</v>
      </c>
      <c r="J53" s="7">
        <f t="shared" si="23"/>
        <v>0</v>
      </c>
      <c r="K53" s="10"/>
    </row>
    <row r="54" spans="1:11">
      <c r="A54" s="8">
        <v>49</v>
      </c>
      <c r="B54" s="10" t="s">
        <v>5</v>
      </c>
      <c r="C54" s="7">
        <f t="shared" si="16"/>
        <v>0</v>
      </c>
      <c r="D54" s="7">
        <f t="shared" si="17"/>
        <v>0</v>
      </c>
      <c r="E54" s="7">
        <f t="shared" si="18"/>
        <v>0</v>
      </c>
      <c r="F54" s="7">
        <f t="shared" si="19"/>
        <v>0</v>
      </c>
      <c r="G54" s="7">
        <f t="shared" si="20"/>
        <v>0</v>
      </c>
      <c r="H54" s="7">
        <f t="shared" si="21"/>
        <v>0</v>
      </c>
      <c r="I54" s="7">
        <f t="shared" si="22"/>
        <v>0</v>
      </c>
      <c r="J54" s="7">
        <f t="shared" si="23"/>
        <v>0</v>
      </c>
      <c r="K54" s="10"/>
    </row>
    <row r="55" spans="1:11" ht="38.25">
      <c r="A55" s="8">
        <v>50</v>
      </c>
      <c r="B55" s="13" t="s">
        <v>278</v>
      </c>
      <c r="C55" s="7">
        <f t="shared" si="16"/>
        <v>0</v>
      </c>
      <c r="D55" s="7">
        <f>D57+D58+D59</f>
        <v>0</v>
      </c>
      <c r="E55" s="7">
        <f t="shared" si="18"/>
        <v>0</v>
      </c>
      <c r="F55" s="7">
        <f>G55+H55+I55+J55+K55+L55+M55</f>
        <v>0</v>
      </c>
      <c r="G55" s="7">
        <f t="shared" si="20"/>
        <v>0</v>
      </c>
      <c r="H55" s="7">
        <f t="shared" si="21"/>
        <v>0</v>
      </c>
      <c r="I55" s="7">
        <f t="shared" si="22"/>
        <v>0</v>
      </c>
      <c r="J55" s="7">
        <f t="shared" si="23"/>
        <v>0</v>
      </c>
      <c r="K55" s="10"/>
    </row>
    <row r="56" spans="1:11">
      <c r="A56" s="8">
        <v>51</v>
      </c>
      <c r="B56" s="13" t="s">
        <v>2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10"/>
    </row>
    <row r="57" spans="1:11">
      <c r="A57" s="8">
        <v>52</v>
      </c>
      <c r="B57" s="10" t="s">
        <v>3</v>
      </c>
      <c r="C57" s="7">
        <f t="shared" si="16"/>
        <v>0</v>
      </c>
      <c r="D57" s="7">
        <f t="shared" si="17"/>
        <v>0</v>
      </c>
      <c r="E57" s="7">
        <f t="shared" si="18"/>
        <v>0</v>
      </c>
      <c r="F57" s="7">
        <f t="shared" si="19"/>
        <v>0</v>
      </c>
      <c r="G57" s="7">
        <f t="shared" si="20"/>
        <v>0</v>
      </c>
      <c r="H57" s="7">
        <f t="shared" si="21"/>
        <v>0</v>
      </c>
      <c r="I57" s="7">
        <f t="shared" si="22"/>
        <v>0</v>
      </c>
      <c r="J57" s="7">
        <f t="shared" si="23"/>
        <v>0</v>
      </c>
      <c r="K57" s="10"/>
    </row>
    <row r="58" spans="1:11">
      <c r="A58" s="8">
        <v>53</v>
      </c>
      <c r="B58" s="10" t="s">
        <v>4</v>
      </c>
      <c r="C58" s="7">
        <f t="shared" si="16"/>
        <v>0</v>
      </c>
      <c r="D58" s="7">
        <v>0</v>
      </c>
      <c r="E58" s="7">
        <f t="shared" si="18"/>
        <v>0</v>
      </c>
      <c r="F58" s="7">
        <f t="shared" si="19"/>
        <v>0</v>
      </c>
      <c r="G58" s="7">
        <f t="shared" si="20"/>
        <v>0</v>
      </c>
      <c r="H58" s="7">
        <f t="shared" si="21"/>
        <v>0</v>
      </c>
      <c r="I58" s="7">
        <f t="shared" si="22"/>
        <v>0</v>
      </c>
      <c r="J58" s="7">
        <f t="shared" si="23"/>
        <v>0</v>
      </c>
      <c r="K58" s="10"/>
    </row>
    <row r="59" spans="1:11">
      <c r="A59" s="8">
        <v>54</v>
      </c>
      <c r="B59" s="10" t="s">
        <v>5</v>
      </c>
      <c r="C59" s="7">
        <f t="shared" si="16"/>
        <v>0</v>
      </c>
      <c r="D59" s="7">
        <f t="shared" si="17"/>
        <v>0</v>
      </c>
      <c r="E59" s="7">
        <f t="shared" si="18"/>
        <v>0</v>
      </c>
      <c r="F59" s="7">
        <f t="shared" si="19"/>
        <v>0</v>
      </c>
      <c r="G59" s="7">
        <f t="shared" si="20"/>
        <v>0</v>
      </c>
      <c r="H59" s="7">
        <f t="shared" si="21"/>
        <v>0</v>
      </c>
      <c r="I59" s="7">
        <f t="shared" si="22"/>
        <v>0</v>
      </c>
      <c r="J59" s="7">
        <f t="shared" si="23"/>
        <v>0</v>
      </c>
      <c r="K59" s="10"/>
    </row>
    <row r="60" spans="1:11" ht="38.25">
      <c r="A60" s="8">
        <v>55</v>
      </c>
      <c r="B60" s="13" t="s">
        <v>279</v>
      </c>
      <c r="C60" s="7">
        <f t="shared" si="16"/>
        <v>1368</v>
      </c>
      <c r="D60" s="7">
        <f>D62+D63+D64</f>
        <v>1168</v>
      </c>
      <c r="E60" s="7">
        <f>E61+E62+E63+E64</f>
        <v>200</v>
      </c>
      <c r="F60" s="7">
        <f t="shared" si="19"/>
        <v>0</v>
      </c>
      <c r="G60" s="7">
        <f t="shared" si="20"/>
        <v>0</v>
      </c>
      <c r="H60" s="7">
        <f t="shared" si="21"/>
        <v>0</v>
      </c>
      <c r="I60" s="7">
        <f t="shared" si="22"/>
        <v>0</v>
      </c>
      <c r="J60" s="7">
        <f t="shared" si="23"/>
        <v>0</v>
      </c>
      <c r="K60" s="10"/>
    </row>
    <row r="61" spans="1:11">
      <c r="A61" s="8">
        <v>56</v>
      </c>
      <c r="B61" s="10" t="s">
        <v>2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10"/>
    </row>
    <row r="62" spans="1:11">
      <c r="A62" s="8">
        <v>57</v>
      </c>
      <c r="B62" s="10" t="s">
        <v>3</v>
      </c>
      <c r="C62" s="7">
        <f t="shared" si="16"/>
        <v>0</v>
      </c>
      <c r="D62" s="7">
        <f t="shared" si="17"/>
        <v>0</v>
      </c>
      <c r="E62" s="7">
        <f t="shared" si="18"/>
        <v>0</v>
      </c>
      <c r="F62" s="7">
        <f t="shared" si="19"/>
        <v>0</v>
      </c>
      <c r="G62" s="7">
        <f t="shared" si="20"/>
        <v>0</v>
      </c>
      <c r="H62" s="7">
        <f t="shared" si="21"/>
        <v>0</v>
      </c>
      <c r="I62" s="7">
        <f t="shared" si="22"/>
        <v>0</v>
      </c>
      <c r="J62" s="7">
        <f t="shared" si="23"/>
        <v>0</v>
      </c>
      <c r="K62" s="10"/>
    </row>
    <row r="63" spans="1:11">
      <c r="A63" s="8">
        <v>58</v>
      </c>
      <c r="B63" s="10" t="s">
        <v>4</v>
      </c>
      <c r="C63" s="7">
        <v>1000</v>
      </c>
      <c r="D63" s="7">
        <f>1000-132+300</f>
        <v>1168</v>
      </c>
      <c r="E63" s="7">
        <f>500-300</f>
        <v>200</v>
      </c>
      <c r="F63" s="7">
        <f t="shared" si="19"/>
        <v>0</v>
      </c>
      <c r="G63" s="7">
        <f t="shared" si="20"/>
        <v>0</v>
      </c>
      <c r="H63" s="7">
        <f t="shared" si="21"/>
        <v>0</v>
      </c>
      <c r="I63" s="7">
        <f t="shared" si="22"/>
        <v>0</v>
      </c>
      <c r="J63" s="7">
        <f t="shared" si="23"/>
        <v>0</v>
      </c>
      <c r="K63" s="10"/>
    </row>
    <row r="64" spans="1:11">
      <c r="A64" s="8">
        <v>59</v>
      </c>
      <c r="B64" s="10" t="s">
        <v>5</v>
      </c>
      <c r="C64" s="7">
        <f t="shared" si="16"/>
        <v>0</v>
      </c>
      <c r="D64" s="7">
        <f t="shared" si="17"/>
        <v>0</v>
      </c>
      <c r="E64" s="7">
        <f t="shared" si="18"/>
        <v>0</v>
      </c>
      <c r="F64" s="7">
        <f t="shared" si="19"/>
        <v>0</v>
      </c>
      <c r="G64" s="7">
        <f t="shared" si="20"/>
        <v>0</v>
      </c>
      <c r="H64" s="7">
        <f t="shared" si="21"/>
        <v>0</v>
      </c>
      <c r="I64" s="7">
        <f t="shared" si="22"/>
        <v>0</v>
      </c>
      <c r="J64" s="7">
        <f t="shared" si="23"/>
        <v>0</v>
      </c>
      <c r="K64" s="10"/>
    </row>
    <row r="65" spans="1:11" ht="38.25">
      <c r="A65" s="8">
        <v>60</v>
      </c>
      <c r="B65" s="13" t="s">
        <v>280</v>
      </c>
      <c r="C65" s="7">
        <f t="shared" si="16"/>
        <v>462</v>
      </c>
      <c r="D65" s="7">
        <f>D66+D67+D68+D69</f>
        <v>132</v>
      </c>
      <c r="E65" s="7">
        <v>0</v>
      </c>
      <c r="F65" s="7">
        <v>0</v>
      </c>
      <c r="G65" s="7">
        <f>G67+G68+G69</f>
        <v>330</v>
      </c>
      <c r="H65" s="7">
        <f t="shared" si="21"/>
        <v>0</v>
      </c>
      <c r="I65" s="7">
        <f t="shared" si="22"/>
        <v>0</v>
      </c>
      <c r="J65" s="7">
        <f t="shared" si="23"/>
        <v>0</v>
      </c>
      <c r="K65" s="10"/>
    </row>
    <row r="66" spans="1:11">
      <c r="A66" s="8">
        <v>61</v>
      </c>
      <c r="B66" s="13" t="s">
        <v>2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10"/>
    </row>
    <row r="67" spans="1:11">
      <c r="A67" s="8">
        <v>62</v>
      </c>
      <c r="B67" s="10" t="s">
        <v>3</v>
      </c>
      <c r="C67" s="7">
        <f t="shared" si="16"/>
        <v>0</v>
      </c>
      <c r="D67" s="7">
        <f t="shared" si="17"/>
        <v>0</v>
      </c>
      <c r="E67" s="7">
        <f t="shared" si="18"/>
        <v>0</v>
      </c>
      <c r="F67" s="7">
        <f t="shared" si="19"/>
        <v>0</v>
      </c>
      <c r="G67" s="7">
        <f t="shared" si="20"/>
        <v>0</v>
      </c>
      <c r="H67" s="7">
        <f t="shared" si="21"/>
        <v>0</v>
      </c>
      <c r="I67" s="7">
        <f t="shared" si="22"/>
        <v>0</v>
      </c>
      <c r="J67" s="7">
        <f t="shared" si="23"/>
        <v>0</v>
      </c>
      <c r="K67" s="10"/>
    </row>
    <row r="68" spans="1:11">
      <c r="A68" s="8">
        <v>63</v>
      </c>
      <c r="B68" s="10" t="s">
        <v>4</v>
      </c>
      <c r="C68" s="7">
        <f t="shared" si="16"/>
        <v>462</v>
      </c>
      <c r="D68" s="7">
        <v>132</v>
      </c>
      <c r="E68" s="7">
        <v>0</v>
      </c>
      <c r="F68" s="7">
        <v>0</v>
      </c>
      <c r="G68" s="7">
        <v>330</v>
      </c>
      <c r="H68" s="7">
        <f t="shared" si="21"/>
        <v>0</v>
      </c>
      <c r="I68" s="7">
        <f t="shared" si="22"/>
        <v>0</v>
      </c>
      <c r="J68" s="7">
        <f t="shared" si="23"/>
        <v>0</v>
      </c>
      <c r="K68" s="10"/>
    </row>
    <row r="69" spans="1:11">
      <c r="A69" s="8">
        <v>64</v>
      </c>
      <c r="B69" s="10" t="s">
        <v>5</v>
      </c>
      <c r="C69" s="7">
        <f t="shared" si="16"/>
        <v>0</v>
      </c>
      <c r="D69" s="7">
        <f t="shared" si="17"/>
        <v>0</v>
      </c>
      <c r="E69" s="7">
        <f t="shared" si="18"/>
        <v>0</v>
      </c>
      <c r="F69" s="7">
        <f t="shared" si="19"/>
        <v>0</v>
      </c>
      <c r="G69" s="7">
        <f t="shared" si="20"/>
        <v>0</v>
      </c>
      <c r="H69" s="7">
        <f t="shared" si="21"/>
        <v>0</v>
      </c>
      <c r="I69" s="7">
        <f t="shared" si="22"/>
        <v>0</v>
      </c>
      <c r="J69" s="7">
        <f t="shared" si="23"/>
        <v>0</v>
      </c>
      <c r="K69" s="10"/>
    </row>
    <row r="70" spans="1:11" ht="39.75" customHeight="1">
      <c r="A70" s="8">
        <v>65</v>
      </c>
      <c r="B70" s="13" t="s">
        <v>281</v>
      </c>
      <c r="C70" s="7">
        <f t="shared" si="16"/>
        <v>350</v>
      </c>
      <c r="D70" s="7">
        <v>0</v>
      </c>
      <c r="E70" s="7">
        <v>0</v>
      </c>
      <c r="F70" s="7">
        <v>0</v>
      </c>
      <c r="G70" s="7">
        <v>0</v>
      </c>
      <c r="H70" s="7">
        <f>H72+H73+H74</f>
        <v>350</v>
      </c>
      <c r="I70" s="7">
        <f t="shared" si="22"/>
        <v>0</v>
      </c>
      <c r="J70" s="7">
        <f t="shared" si="23"/>
        <v>0</v>
      </c>
      <c r="K70" s="10"/>
    </row>
    <row r="71" spans="1:11" ht="13.5" customHeight="1">
      <c r="A71" s="8">
        <v>66</v>
      </c>
      <c r="B71" s="13" t="s">
        <v>2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10"/>
    </row>
    <row r="72" spans="1:11">
      <c r="A72" s="8">
        <v>67</v>
      </c>
      <c r="B72" s="10" t="s">
        <v>3</v>
      </c>
      <c r="C72" s="7">
        <f t="shared" si="16"/>
        <v>0</v>
      </c>
      <c r="D72" s="7">
        <f t="shared" si="17"/>
        <v>0</v>
      </c>
      <c r="E72" s="7">
        <f t="shared" si="18"/>
        <v>0</v>
      </c>
      <c r="F72" s="7">
        <f t="shared" si="19"/>
        <v>0</v>
      </c>
      <c r="G72" s="7">
        <f t="shared" si="20"/>
        <v>0</v>
      </c>
      <c r="H72" s="7">
        <f t="shared" si="21"/>
        <v>0</v>
      </c>
      <c r="I72" s="7">
        <f t="shared" si="22"/>
        <v>0</v>
      </c>
      <c r="J72" s="7">
        <f t="shared" si="23"/>
        <v>0</v>
      </c>
      <c r="K72" s="10"/>
    </row>
    <row r="73" spans="1:11">
      <c r="A73" s="8">
        <v>68</v>
      </c>
      <c r="B73" s="10" t="s">
        <v>4</v>
      </c>
      <c r="C73" s="7">
        <f t="shared" si="16"/>
        <v>350</v>
      </c>
      <c r="D73" s="7">
        <v>0</v>
      </c>
      <c r="E73" s="7">
        <v>0</v>
      </c>
      <c r="F73" s="7">
        <v>0</v>
      </c>
      <c r="G73" s="7">
        <v>0</v>
      </c>
      <c r="H73" s="7">
        <v>350</v>
      </c>
      <c r="I73" s="7">
        <f t="shared" si="22"/>
        <v>0</v>
      </c>
      <c r="J73" s="7">
        <f t="shared" si="23"/>
        <v>0</v>
      </c>
      <c r="K73" s="10"/>
    </row>
    <row r="74" spans="1:11">
      <c r="A74" s="8">
        <v>69</v>
      </c>
      <c r="B74" s="10" t="s">
        <v>5</v>
      </c>
      <c r="C74" s="7">
        <f t="shared" si="16"/>
        <v>0</v>
      </c>
      <c r="D74" s="7">
        <f t="shared" si="17"/>
        <v>0</v>
      </c>
      <c r="E74" s="7">
        <f t="shared" si="18"/>
        <v>0</v>
      </c>
      <c r="F74" s="7">
        <f t="shared" si="19"/>
        <v>0</v>
      </c>
      <c r="G74" s="7">
        <f t="shared" si="20"/>
        <v>0</v>
      </c>
      <c r="H74" s="7">
        <f t="shared" si="21"/>
        <v>0</v>
      </c>
      <c r="I74" s="7">
        <f t="shared" si="22"/>
        <v>0</v>
      </c>
      <c r="J74" s="7">
        <f t="shared" si="23"/>
        <v>0</v>
      </c>
      <c r="K74" s="10"/>
    </row>
    <row r="75" spans="1:11" ht="38.25">
      <c r="A75" s="8">
        <v>70</v>
      </c>
      <c r="B75" s="13" t="s">
        <v>282</v>
      </c>
      <c r="C75" s="7">
        <f t="shared" si="16"/>
        <v>400</v>
      </c>
      <c r="D75" s="7">
        <f>D76+D77+D78+D79</f>
        <v>0</v>
      </c>
      <c r="E75" s="7">
        <v>0</v>
      </c>
      <c r="F75" s="7">
        <v>0</v>
      </c>
      <c r="G75" s="7">
        <v>0</v>
      </c>
      <c r="H75" s="7">
        <v>0</v>
      </c>
      <c r="I75" s="7">
        <f>I77+I78+I79</f>
        <v>400</v>
      </c>
      <c r="J75" s="7">
        <f t="shared" si="23"/>
        <v>0</v>
      </c>
      <c r="K75" s="10"/>
    </row>
    <row r="76" spans="1:11">
      <c r="A76" s="8">
        <v>71</v>
      </c>
      <c r="B76" s="13" t="s">
        <v>2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10"/>
    </row>
    <row r="77" spans="1:11">
      <c r="A77" s="8">
        <v>72</v>
      </c>
      <c r="B77" s="10" t="s">
        <v>3</v>
      </c>
      <c r="C77" s="7">
        <f t="shared" si="16"/>
        <v>0</v>
      </c>
      <c r="D77" s="7">
        <f t="shared" si="17"/>
        <v>0</v>
      </c>
      <c r="E77" s="7">
        <f t="shared" si="18"/>
        <v>0</v>
      </c>
      <c r="F77" s="7">
        <f t="shared" si="19"/>
        <v>0</v>
      </c>
      <c r="G77" s="7">
        <f t="shared" si="20"/>
        <v>0</v>
      </c>
      <c r="H77" s="7">
        <f t="shared" si="21"/>
        <v>0</v>
      </c>
      <c r="I77" s="7">
        <f t="shared" si="22"/>
        <v>0</v>
      </c>
      <c r="J77" s="7">
        <f t="shared" si="23"/>
        <v>0</v>
      </c>
      <c r="K77" s="10"/>
    </row>
    <row r="78" spans="1:11">
      <c r="A78" s="8">
        <v>73</v>
      </c>
      <c r="B78" s="10" t="s">
        <v>4</v>
      </c>
      <c r="C78" s="7">
        <f t="shared" si="16"/>
        <v>400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400</v>
      </c>
      <c r="J78" s="7">
        <f t="shared" si="23"/>
        <v>0</v>
      </c>
      <c r="K78" s="10"/>
    </row>
    <row r="79" spans="1:11">
      <c r="A79" s="8">
        <v>74</v>
      </c>
      <c r="B79" s="10" t="s">
        <v>5</v>
      </c>
      <c r="C79" s="7">
        <f t="shared" si="16"/>
        <v>0</v>
      </c>
      <c r="D79" s="7">
        <f t="shared" si="17"/>
        <v>0</v>
      </c>
      <c r="E79" s="7">
        <f t="shared" si="18"/>
        <v>0</v>
      </c>
      <c r="F79" s="7">
        <f t="shared" si="19"/>
        <v>0</v>
      </c>
      <c r="G79" s="7">
        <f t="shared" si="20"/>
        <v>0</v>
      </c>
      <c r="H79" s="7">
        <f t="shared" si="21"/>
        <v>0</v>
      </c>
      <c r="I79" s="7">
        <f t="shared" si="22"/>
        <v>0</v>
      </c>
      <c r="J79" s="7">
        <f t="shared" si="23"/>
        <v>0</v>
      </c>
      <c r="K79" s="10"/>
    </row>
    <row r="80" spans="1:11" ht="25.5">
      <c r="A80" s="8">
        <v>75</v>
      </c>
      <c r="B80" s="13" t="s">
        <v>283</v>
      </c>
      <c r="C80" s="7">
        <f t="shared" si="16"/>
        <v>0</v>
      </c>
      <c r="D80" s="7">
        <f>D83+D82+D84</f>
        <v>0</v>
      </c>
      <c r="E80" s="7">
        <f t="shared" si="18"/>
        <v>0</v>
      </c>
      <c r="F80" s="7">
        <f t="shared" si="19"/>
        <v>0</v>
      </c>
      <c r="G80" s="7">
        <f t="shared" si="20"/>
        <v>0</v>
      </c>
      <c r="H80" s="7">
        <f t="shared" si="21"/>
        <v>0</v>
      </c>
      <c r="I80" s="7">
        <f t="shared" si="22"/>
        <v>0</v>
      </c>
      <c r="J80" s="7">
        <f t="shared" si="23"/>
        <v>0</v>
      </c>
      <c r="K80" s="10"/>
    </row>
    <row r="81" spans="1:11">
      <c r="A81" s="8">
        <v>76</v>
      </c>
      <c r="B81" s="13" t="s">
        <v>2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10"/>
    </row>
    <row r="82" spans="1:11">
      <c r="A82" s="8">
        <v>77</v>
      </c>
      <c r="B82" s="10" t="s">
        <v>3</v>
      </c>
      <c r="C82" s="7">
        <f t="shared" si="16"/>
        <v>0</v>
      </c>
      <c r="D82" s="7">
        <f t="shared" si="17"/>
        <v>0</v>
      </c>
      <c r="E82" s="7">
        <f t="shared" si="18"/>
        <v>0</v>
      </c>
      <c r="F82" s="7">
        <f t="shared" si="19"/>
        <v>0</v>
      </c>
      <c r="G82" s="7">
        <f t="shared" si="20"/>
        <v>0</v>
      </c>
      <c r="H82" s="7">
        <f t="shared" si="21"/>
        <v>0</v>
      </c>
      <c r="I82" s="7">
        <f t="shared" si="22"/>
        <v>0</v>
      </c>
      <c r="J82" s="7">
        <f t="shared" si="23"/>
        <v>0</v>
      </c>
      <c r="K82" s="10"/>
    </row>
    <row r="83" spans="1:11">
      <c r="A83" s="8">
        <v>78</v>
      </c>
      <c r="B83" s="10" t="s">
        <v>4</v>
      </c>
      <c r="C83" s="7">
        <f t="shared" si="16"/>
        <v>0</v>
      </c>
      <c r="D83" s="7">
        <v>0</v>
      </c>
      <c r="E83" s="7">
        <f t="shared" si="18"/>
        <v>0</v>
      </c>
      <c r="F83" s="7">
        <f t="shared" si="19"/>
        <v>0</v>
      </c>
      <c r="G83" s="7">
        <f t="shared" si="20"/>
        <v>0</v>
      </c>
      <c r="H83" s="7">
        <f t="shared" si="21"/>
        <v>0</v>
      </c>
      <c r="I83" s="7">
        <f t="shared" si="22"/>
        <v>0</v>
      </c>
      <c r="J83" s="7">
        <f t="shared" si="23"/>
        <v>0</v>
      </c>
      <c r="K83" s="10"/>
    </row>
    <row r="84" spans="1:11">
      <c r="A84" s="8">
        <v>79</v>
      </c>
      <c r="B84" s="10" t="s">
        <v>5</v>
      </c>
      <c r="C84" s="7">
        <f t="shared" si="16"/>
        <v>0</v>
      </c>
      <c r="D84" s="7">
        <f t="shared" ref="D84:D94" si="24">E84+F84+G84+H84+I84+J84+K84</f>
        <v>0</v>
      </c>
      <c r="E84" s="7">
        <f t="shared" si="18"/>
        <v>0</v>
      </c>
      <c r="F84" s="7">
        <f t="shared" si="19"/>
        <v>0</v>
      </c>
      <c r="G84" s="7">
        <f t="shared" si="20"/>
        <v>0</v>
      </c>
      <c r="H84" s="7">
        <f t="shared" si="21"/>
        <v>0</v>
      </c>
      <c r="I84" s="7">
        <f t="shared" si="22"/>
        <v>0</v>
      </c>
      <c r="J84" s="7">
        <f t="shared" si="23"/>
        <v>0</v>
      </c>
      <c r="K84" s="10"/>
    </row>
    <row r="85" spans="1:11" ht="38.25">
      <c r="A85" s="8">
        <v>80</v>
      </c>
      <c r="B85" s="13" t="s">
        <v>311</v>
      </c>
      <c r="C85" s="7">
        <f t="shared" si="16"/>
        <v>125.6</v>
      </c>
      <c r="D85" s="7">
        <f>D86+D87+D88+D89</f>
        <v>125.6</v>
      </c>
      <c r="E85" s="7">
        <f t="shared" si="18"/>
        <v>0</v>
      </c>
      <c r="F85" s="7">
        <f t="shared" si="19"/>
        <v>0</v>
      </c>
      <c r="G85" s="7">
        <f t="shared" si="20"/>
        <v>0</v>
      </c>
      <c r="H85" s="7">
        <f t="shared" si="21"/>
        <v>0</v>
      </c>
      <c r="I85" s="7">
        <f t="shared" si="22"/>
        <v>0</v>
      </c>
      <c r="J85" s="7">
        <f t="shared" si="23"/>
        <v>0</v>
      </c>
      <c r="K85" s="10"/>
    </row>
    <row r="86" spans="1:11">
      <c r="A86" s="8">
        <v>81</v>
      </c>
      <c r="B86" s="13" t="s">
        <v>2</v>
      </c>
      <c r="C86" s="7">
        <f t="shared" si="16"/>
        <v>0</v>
      </c>
      <c r="D86" s="7">
        <f t="shared" si="24"/>
        <v>0</v>
      </c>
      <c r="E86" s="7">
        <f t="shared" si="18"/>
        <v>0</v>
      </c>
      <c r="F86" s="7">
        <f t="shared" si="19"/>
        <v>0</v>
      </c>
      <c r="G86" s="7">
        <f t="shared" si="20"/>
        <v>0</v>
      </c>
      <c r="H86" s="7">
        <f t="shared" si="21"/>
        <v>0</v>
      </c>
      <c r="I86" s="7">
        <f t="shared" si="22"/>
        <v>0</v>
      </c>
      <c r="J86" s="7">
        <f t="shared" si="23"/>
        <v>0</v>
      </c>
      <c r="K86" s="10"/>
    </row>
    <row r="87" spans="1:11">
      <c r="A87" s="8">
        <v>82</v>
      </c>
      <c r="B87" s="10" t="s">
        <v>3</v>
      </c>
      <c r="C87" s="7">
        <f t="shared" si="16"/>
        <v>0</v>
      </c>
      <c r="D87" s="7">
        <f t="shared" si="24"/>
        <v>0</v>
      </c>
      <c r="E87" s="7">
        <f t="shared" si="18"/>
        <v>0</v>
      </c>
      <c r="F87" s="7">
        <f t="shared" si="19"/>
        <v>0</v>
      </c>
      <c r="G87" s="7">
        <f t="shared" si="20"/>
        <v>0</v>
      </c>
      <c r="H87" s="7">
        <f t="shared" si="21"/>
        <v>0</v>
      </c>
      <c r="I87" s="7">
        <f t="shared" si="22"/>
        <v>0</v>
      </c>
      <c r="J87" s="7">
        <f t="shared" si="23"/>
        <v>0</v>
      </c>
      <c r="K87" s="10"/>
    </row>
    <row r="88" spans="1:11">
      <c r="A88" s="8">
        <v>83</v>
      </c>
      <c r="B88" s="10" t="s">
        <v>4</v>
      </c>
      <c r="C88" s="7">
        <f t="shared" si="16"/>
        <v>125.6</v>
      </c>
      <c r="D88" s="7">
        <f>119.1+6.5</f>
        <v>125.6</v>
      </c>
      <c r="E88" s="7">
        <f t="shared" si="18"/>
        <v>0</v>
      </c>
      <c r="F88" s="7">
        <f t="shared" si="19"/>
        <v>0</v>
      </c>
      <c r="G88" s="7">
        <f t="shared" si="20"/>
        <v>0</v>
      </c>
      <c r="H88" s="7">
        <f t="shared" si="21"/>
        <v>0</v>
      </c>
      <c r="I88" s="7">
        <f t="shared" si="22"/>
        <v>0</v>
      </c>
      <c r="J88" s="7">
        <f t="shared" si="23"/>
        <v>0</v>
      </c>
      <c r="K88" s="10"/>
    </row>
    <row r="89" spans="1:11">
      <c r="A89" s="8">
        <v>84</v>
      </c>
      <c r="B89" s="10" t="s">
        <v>5</v>
      </c>
      <c r="C89" s="7">
        <f t="shared" si="16"/>
        <v>0</v>
      </c>
      <c r="D89" s="7">
        <f t="shared" si="24"/>
        <v>0</v>
      </c>
      <c r="E89" s="7">
        <f t="shared" si="18"/>
        <v>0</v>
      </c>
      <c r="F89" s="7">
        <f t="shared" si="19"/>
        <v>0</v>
      </c>
      <c r="G89" s="7">
        <f t="shared" si="20"/>
        <v>0</v>
      </c>
      <c r="H89" s="7">
        <f t="shared" si="21"/>
        <v>0</v>
      </c>
      <c r="I89" s="7">
        <f t="shared" si="22"/>
        <v>0</v>
      </c>
      <c r="J89" s="7">
        <f t="shared" si="23"/>
        <v>0</v>
      </c>
      <c r="K89" s="10"/>
    </row>
    <row r="90" spans="1:11" ht="38.25">
      <c r="A90" s="8">
        <v>85</v>
      </c>
      <c r="B90" s="13" t="s">
        <v>330</v>
      </c>
      <c r="C90" s="7">
        <f t="shared" si="16"/>
        <v>622.1</v>
      </c>
      <c r="D90" s="7">
        <f>D91+D92+D93+D94</f>
        <v>522.1</v>
      </c>
      <c r="E90" s="7">
        <f>E91+E92+E93+E94</f>
        <v>100</v>
      </c>
      <c r="F90" s="7">
        <f t="shared" si="19"/>
        <v>0</v>
      </c>
      <c r="G90" s="7">
        <f t="shared" si="20"/>
        <v>0</v>
      </c>
      <c r="H90" s="7">
        <f t="shared" si="21"/>
        <v>0</v>
      </c>
      <c r="I90" s="7">
        <f t="shared" si="22"/>
        <v>0</v>
      </c>
      <c r="J90" s="7">
        <f t="shared" si="23"/>
        <v>0</v>
      </c>
      <c r="K90" s="10"/>
    </row>
    <row r="91" spans="1:11">
      <c r="A91" s="8">
        <v>86</v>
      </c>
      <c r="B91" s="13" t="s">
        <v>2</v>
      </c>
      <c r="C91" s="7">
        <f t="shared" si="16"/>
        <v>0</v>
      </c>
      <c r="D91" s="7">
        <f t="shared" si="24"/>
        <v>0</v>
      </c>
      <c r="E91" s="7">
        <v>0</v>
      </c>
      <c r="F91" s="7">
        <f t="shared" si="19"/>
        <v>0</v>
      </c>
      <c r="G91" s="7">
        <f t="shared" si="20"/>
        <v>0</v>
      </c>
      <c r="H91" s="7">
        <f t="shared" si="21"/>
        <v>0</v>
      </c>
      <c r="I91" s="7">
        <f t="shared" si="22"/>
        <v>0</v>
      </c>
      <c r="J91" s="7">
        <f t="shared" si="23"/>
        <v>0</v>
      </c>
      <c r="K91" s="10"/>
    </row>
    <row r="92" spans="1:11">
      <c r="A92" s="8">
        <v>87</v>
      </c>
      <c r="B92" s="10" t="s">
        <v>3</v>
      </c>
      <c r="C92" s="7">
        <f t="shared" si="16"/>
        <v>0</v>
      </c>
      <c r="D92" s="7">
        <f t="shared" si="24"/>
        <v>0</v>
      </c>
      <c r="E92" s="7">
        <v>0</v>
      </c>
      <c r="F92" s="7">
        <f t="shared" si="19"/>
        <v>0</v>
      </c>
      <c r="G92" s="7">
        <f t="shared" si="20"/>
        <v>0</v>
      </c>
      <c r="H92" s="7">
        <f t="shared" si="21"/>
        <v>0</v>
      </c>
      <c r="I92" s="7">
        <f t="shared" si="22"/>
        <v>0</v>
      </c>
      <c r="J92" s="7">
        <f t="shared" si="23"/>
        <v>0</v>
      </c>
      <c r="K92" s="10"/>
    </row>
    <row r="93" spans="1:11">
      <c r="A93" s="8">
        <v>88</v>
      </c>
      <c r="B93" s="10" t="s">
        <v>4</v>
      </c>
      <c r="C93" s="7">
        <f t="shared" si="16"/>
        <v>622.1</v>
      </c>
      <c r="D93" s="7">
        <v>522.1</v>
      </c>
      <c r="E93" s="7">
        <v>100</v>
      </c>
      <c r="F93" s="7">
        <f t="shared" si="19"/>
        <v>0</v>
      </c>
      <c r="G93" s="7">
        <f t="shared" si="20"/>
        <v>0</v>
      </c>
      <c r="H93" s="7">
        <f t="shared" si="21"/>
        <v>0</v>
      </c>
      <c r="I93" s="7">
        <f t="shared" si="22"/>
        <v>0</v>
      </c>
      <c r="J93" s="7">
        <f t="shared" si="23"/>
        <v>0</v>
      </c>
      <c r="K93" s="10"/>
    </row>
    <row r="94" spans="1:11">
      <c r="A94" s="8">
        <v>89</v>
      </c>
      <c r="B94" s="10" t="s">
        <v>5</v>
      </c>
      <c r="C94" s="7">
        <f t="shared" si="16"/>
        <v>0</v>
      </c>
      <c r="D94" s="7">
        <f t="shared" si="24"/>
        <v>0</v>
      </c>
      <c r="E94" s="7">
        <f t="shared" si="18"/>
        <v>0</v>
      </c>
      <c r="F94" s="7">
        <f t="shared" si="19"/>
        <v>0</v>
      </c>
      <c r="G94" s="7">
        <f t="shared" si="20"/>
        <v>0</v>
      </c>
      <c r="H94" s="7">
        <f t="shared" si="21"/>
        <v>0</v>
      </c>
      <c r="I94" s="7">
        <f t="shared" si="22"/>
        <v>0</v>
      </c>
      <c r="J94" s="7">
        <f t="shared" si="23"/>
        <v>0</v>
      </c>
      <c r="K94" s="10"/>
    </row>
    <row r="95" spans="1:11" ht="38.25">
      <c r="A95" s="8">
        <v>90</v>
      </c>
      <c r="B95" s="13" t="s">
        <v>360</v>
      </c>
      <c r="C95" s="7">
        <f>D95+E95+F95+G95+H95+I95+J95</f>
        <v>300</v>
      </c>
      <c r="D95" s="7">
        <v>0</v>
      </c>
      <c r="E95" s="7">
        <f>E96+E97+E98+E99</f>
        <v>300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10"/>
    </row>
    <row r="96" spans="1:11">
      <c r="A96" s="8">
        <v>91</v>
      </c>
      <c r="B96" s="10" t="s">
        <v>2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10"/>
    </row>
    <row r="97" spans="1:13">
      <c r="A97" s="8">
        <v>92</v>
      </c>
      <c r="B97" s="10" t="s">
        <v>3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10"/>
    </row>
    <row r="98" spans="1:13">
      <c r="A98" s="8">
        <v>93</v>
      </c>
      <c r="B98" s="10" t="s">
        <v>30</v>
      </c>
      <c r="C98" s="7">
        <f>D98+E98+F98+G98+H98+I98+J98</f>
        <v>300</v>
      </c>
      <c r="D98" s="7">
        <v>0</v>
      </c>
      <c r="E98" s="7">
        <v>300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10"/>
    </row>
    <row r="99" spans="1:13">
      <c r="A99" s="8">
        <v>94</v>
      </c>
      <c r="B99" s="10" t="s">
        <v>190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10"/>
    </row>
    <row r="100" spans="1:13" ht="40.5">
      <c r="A100" s="8">
        <v>95</v>
      </c>
      <c r="B100" s="12" t="s">
        <v>11</v>
      </c>
      <c r="C100" s="9">
        <f>D100+E100+F100+G100+H100+I100+J100</f>
        <v>20893</v>
      </c>
      <c r="D100" s="9">
        <f>D103</f>
        <v>8100</v>
      </c>
      <c r="E100" s="9">
        <f>E101+E102+E103+E104</f>
        <v>12793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48">
        <v>5.6</v>
      </c>
    </row>
    <row r="101" spans="1:13">
      <c r="A101" s="8">
        <v>96</v>
      </c>
      <c r="B101" s="12" t="s">
        <v>2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10"/>
    </row>
    <row r="102" spans="1:13">
      <c r="A102" s="8">
        <v>97</v>
      </c>
      <c r="B102" s="10" t="s">
        <v>3</v>
      </c>
      <c r="C102" s="7">
        <f t="shared" si="16"/>
        <v>0</v>
      </c>
      <c r="D102" s="7">
        <f t="shared" si="17"/>
        <v>0</v>
      </c>
      <c r="E102" s="7">
        <f t="shared" si="18"/>
        <v>0</v>
      </c>
      <c r="F102" s="7">
        <f t="shared" si="19"/>
        <v>0</v>
      </c>
      <c r="G102" s="7">
        <f t="shared" si="20"/>
        <v>0</v>
      </c>
      <c r="H102" s="7">
        <f t="shared" si="21"/>
        <v>0</v>
      </c>
      <c r="I102" s="7">
        <f t="shared" si="22"/>
        <v>0</v>
      </c>
      <c r="J102" s="7">
        <f t="shared" si="23"/>
        <v>0</v>
      </c>
      <c r="K102" s="10"/>
    </row>
    <row r="103" spans="1:13">
      <c r="A103" s="8">
        <v>98</v>
      </c>
      <c r="B103" s="10" t="s">
        <v>4</v>
      </c>
      <c r="C103" s="7">
        <f t="shared" si="16"/>
        <v>20893</v>
      </c>
      <c r="D103" s="7">
        <f>D108+D128+D133+D138+D143</f>
        <v>8100</v>
      </c>
      <c r="E103" s="7">
        <f>E108+E128+E133+E138+E143+E148</f>
        <v>12793</v>
      </c>
      <c r="F103" s="7">
        <f t="shared" si="19"/>
        <v>0</v>
      </c>
      <c r="G103" s="7">
        <f t="shared" si="20"/>
        <v>0</v>
      </c>
      <c r="H103" s="7">
        <f t="shared" si="21"/>
        <v>0</v>
      </c>
      <c r="I103" s="7">
        <f t="shared" si="22"/>
        <v>0</v>
      </c>
      <c r="J103" s="7">
        <f t="shared" si="23"/>
        <v>0</v>
      </c>
      <c r="K103" s="10"/>
    </row>
    <row r="104" spans="1:13">
      <c r="A104" s="8">
        <v>99</v>
      </c>
      <c r="B104" s="10" t="s">
        <v>5</v>
      </c>
      <c r="C104" s="7">
        <f t="shared" si="16"/>
        <v>0</v>
      </c>
      <c r="D104" s="7">
        <f t="shared" si="17"/>
        <v>0</v>
      </c>
      <c r="E104" s="7">
        <f t="shared" si="18"/>
        <v>0</v>
      </c>
      <c r="F104" s="7">
        <f t="shared" si="19"/>
        <v>0</v>
      </c>
      <c r="G104" s="7">
        <f t="shared" si="20"/>
        <v>0</v>
      </c>
      <c r="H104" s="7">
        <f t="shared" si="21"/>
        <v>0</v>
      </c>
      <c r="I104" s="7">
        <f t="shared" si="22"/>
        <v>0</v>
      </c>
      <c r="J104" s="7">
        <f t="shared" si="23"/>
        <v>0</v>
      </c>
      <c r="K104" s="10"/>
      <c r="L104" s="4"/>
      <c r="M104" s="4"/>
    </row>
    <row r="105" spans="1:13">
      <c r="A105" s="8">
        <v>100</v>
      </c>
      <c r="B105" s="13" t="s">
        <v>297</v>
      </c>
      <c r="C105" s="7">
        <f t="shared" si="16"/>
        <v>8100</v>
      </c>
      <c r="D105" s="7">
        <f>D106+D107+D108</f>
        <v>8100</v>
      </c>
      <c r="E105" s="7">
        <f>E106+E107+E108</f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10"/>
      <c r="L105" s="4"/>
      <c r="M105" s="4"/>
    </row>
    <row r="106" spans="1:13">
      <c r="A106" s="8">
        <v>101</v>
      </c>
      <c r="B106" s="13" t="s">
        <v>2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10"/>
      <c r="L106" s="4"/>
      <c r="M106" s="4"/>
    </row>
    <row r="107" spans="1:13" s="3" customFormat="1">
      <c r="A107" s="8">
        <v>102</v>
      </c>
      <c r="B107" s="10" t="s">
        <v>3</v>
      </c>
      <c r="C107" s="7">
        <f t="shared" si="16"/>
        <v>0</v>
      </c>
      <c r="D107" s="7">
        <f t="shared" si="17"/>
        <v>0</v>
      </c>
      <c r="E107" s="7">
        <f t="shared" si="18"/>
        <v>0</v>
      </c>
      <c r="F107" s="7">
        <f t="shared" si="19"/>
        <v>0</v>
      </c>
      <c r="G107" s="7">
        <f t="shared" si="20"/>
        <v>0</v>
      </c>
      <c r="H107" s="7">
        <f t="shared" si="21"/>
        <v>0</v>
      </c>
      <c r="I107" s="7">
        <f t="shared" si="22"/>
        <v>0</v>
      </c>
      <c r="J107" s="7">
        <f t="shared" si="23"/>
        <v>0</v>
      </c>
      <c r="K107" s="10"/>
      <c r="L107" s="4"/>
      <c r="M107" s="4"/>
    </row>
    <row r="108" spans="1:13" s="3" customFormat="1">
      <c r="A108" s="8">
        <v>103</v>
      </c>
      <c r="B108" s="10" t="s">
        <v>4</v>
      </c>
      <c r="C108" s="7">
        <f t="shared" si="16"/>
        <v>8100</v>
      </c>
      <c r="D108" s="7">
        <f>D113+D118+D123</f>
        <v>8100</v>
      </c>
      <c r="E108" s="7">
        <v>0</v>
      </c>
      <c r="F108" s="7">
        <f t="shared" si="19"/>
        <v>0</v>
      </c>
      <c r="G108" s="7">
        <f t="shared" si="20"/>
        <v>0</v>
      </c>
      <c r="H108" s="7">
        <f t="shared" si="21"/>
        <v>0</v>
      </c>
      <c r="I108" s="7">
        <f t="shared" si="22"/>
        <v>0</v>
      </c>
      <c r="J108" s="7">
        <f t="shared" si="23"/>
        <v>0</v>
      </c>
      <c r="K108" s="10"/>
      <c r="L108" s="4"/>
      <c r="M108" s="4"/>
    </row>
    <row r="109" spans="1:13" s="3" customFormat="1">
      <c r="A109" s="8">
        <v>104</v>
      </c>
      <c r="B109" s="10" t="s">
        <v>23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10"/>
      <c r="L109" s="4"/>
      <c r="M109" s="4"/>
    </row>
    <row r="110" spans="1:13" s="3" customFormat="1">
      <c r="A110" s="8">
        <v>105</v>
      </c>
      <c r="B110" s="13" t="s">
        <v>298</v>
      </c>
      <c r="C110" s="7">
        <f>D110+E110+F110+G110+H110+I110+J110</f>
        <v>0</v>
      </c>
      <c r="D110" s="7">
        <f>D111+D112+D113+D114</f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10"/>
      <c r="L110" s="4"/>
      <c r="M110" s="4"/>
    </row>
    <row r="111" spans="1:13" s="3" customFormat="1">
      <c r="A111" s="8">
        <v>106</v>
      </c>
      <c r="B111" s="13" t="s">
        <v>2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10"/>
      <c r="L111" s="4"/>
      <c r="M111" s="4"/>
    </row>
    <row r="112" spans="1:13" s="3" customFormat="1">
      <c r="A112" s="8">
        <v>107</v>
      </c>
      <c r="B112" s="10" t="s">
        <v>3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10"/>
      <c r="L112" s="4"/>
      <c r="M112" s="4"/>
    </row>
    <row r="113" spans="1:13" s="3" customFormat="1" ht="13.5" customHeight="1">
      <c r="A113" s="8">
        <v>108</v>
      </c>
      <c r="B113" s="10" t="s">
        <v>4</v>
      </c>
      <c r="C113" s="7">
        <f>D113+E113+F113+G113+H113+I113+J113</f>
        <v>0</v>
      </c>
      <c r="D113" s="7">
        <f>31495-27795-100-3600</f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10"/>
      <c r="L113" s="4"/>
      <c r="M113" s="4"/>
    </row>
    <row r="114" spans="1:13" s="3" customFormat="1">
      <c r="A114" s="8">
        <v>109</v>
      </c>
      <c r="B114" s="10" t="s">
        <v>23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10"/>
      <c r="L114" s="4"/>
      <c r="M114" s="4"/>
    </row>
    <row r="115" spans="1:13" s="3" customFormat="1" ht="16.5" customHeight="1">
      <c r="A115" s="8">
        <v>110</v>
      </c>
      <c r="B115" s="13" t="s">
        <v>296</v>
      </c>
      <c r="C115" s="7">
        <f>D115+E115+F115+G115+H115+I115+J115</f>
        <v>8000</v>
      </c>
      <c r="D115" s="7">
        <f>D116+D117+D118+D119</f>
        <v>8000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10"/>
      <c r="L115" s="4"/>
      <c r="M115" s="4"/>
    </row>
    <row r="116" spans="1:13" s="3" customFormat="1">
      <c r="A116" s="8">
        <v>111</v>
      </c>
      <c r="B116" s="10" t="s">
        <v>2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10"/>
      <c r="L116" s="4"/>
      <c r="M116" s="4"/>
    </row>
    <row r="117" spans="1:13" s="3" customFormat="1">
      <c r="A117" s="8">
        <v>112</v>
      </c>
      <c r="B117" s="10" t="s">
        <v>3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10"/>
      <c r="L117" s="4"/>
      <c r="M117" s="4"/>
    </row>
    <row r="118" spans="1:13" s="3" customFormat="1">
      <c r="A118" s="8">
        <v>113</v>
      </c>
      <c r="B118" s="10" t="s">
        <v>4</v>
      </c>
      <c r="C118" s="7">
        <f>D118+E118+F118+G118+H118+I118+J118</f>
        <v>8000</v>
      </c>
      <c r="D118" s="7">
        <f>6400+3600-2000</f>
        <v>8000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10"/>
      <c r="L118" s="4"/>
      <c r="M118" s="4"/>
    </row>
    <row r="119" spans="1:13" s="3" customFormat="1">
      <c r="A119" s="8">
        <v>114</v>
      </c>
      <c r="B119" s="10" t="s">
        <v>23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10"/>
      <c r="L119" s="4"/>
      <c r="M119" s="4"/>
    </row>
    <row r="120" spans="1:13" s="3" customFormat="1" ht="25.5">
      <c r="A120" s="8">
        <v>115</v>
      </c>
      <c r="B120" s="13" t="s">
        <v>309</v>
      </c>
      <c r="C120" s="7">
        <f>C121+C122+C123+C124</f>
        <v>100</v>
      </c>
      <c r="D120" s="7">
        <f>D121+D122+D123+D124</f>
        <v>100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10"/>
      <c r="L120" s="4"/>
      <c r="M120" s="4"/>
    </row>
    <row r="121" spans="1:13" s="3" customFormat="1">
      <c r="A121" s="8">
        <v>116</v>
      </c>
      <c r="B121" s="10" t="s">
        <v>2</v>
      </c>
      <c r="C121" s="7">
        <f>D121+F121+G121+H121+I121+J121</f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10"/>
      <c r="L121" s="4"/>
      <c r="M121" s="4"/>
    </row>
    <row r="122" spans="1:13" s="3" customFormat="1">
      <c r="A122" s="8">
        <v>117</v>
      </c>
      <c r="B122" s="10" t="s">
        <v>3</v>
      </c>
      <c r="C122" s="7">
        <f>D122+E122+F122+G122+H122+I122+J122</f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10"/>
      <c r="L122" s="4"/>
      <c r="M122" s="4"/>
    </row>
    <row r="123" spans="1:13" s="3" customFormat="1">
      <c r="A123" s="8">
        <v>118</v>
      </c>
      <c r="B123" s="10" t="s">
        <v>4</v>
      </c>
      <c r="C123" s="7">
        <f>D123+E123+F123+G123+H123+I123+J123</f>
        <v>100</v>
      </c>
      <c r="D123" s="7">
        <v>100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10"/>
      <c r="L123" s="4"/>
      <c r="M123" s="4"/>
    </row>
    <row r="124" spans="1:13" s="3" customFormat="1">
      <c r="A124" s="8">
        <v>119</v>
      </c>
      <c r="B124" s="10" t="s">
        <v>23</v>
      </c>
      <c r="C124" s="7">
        <f>D124+E124+F124+G124+H124+I124+J124</f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10"/>
      <c r="L124" s="4"/>
      <c r="M124" s="4"/>
    </row>
    <row r="125" spans="1:13" s="3" customFormat="1" ht="25.5">
      <c r="A125" s="8">
        <v>120</v>
      </c>
      <c r="B125" s="13" t="s">
        <v>233</v>
      </c>
      <c r="C125" s="7">
        <f t="shared" si="16"/>
        <v>0</v>
      </c>
      <c r="D125" s="7">
        <f t="shared" si="17"/>
        <v>0</v>
      </c>
      <c r="E125" s="7">
        <f t="shared" si="18"/>
        <v>0</v>
      </c>
      <c r="F125" s="7">
        <f t="shared" si="19"/>
        <v>0</v>
      </c>
      <c r="G125" s="7">
        <f t="shared" si="20"/>
        <v>0</v>
      </c>
      <c r="H125" s="7">
        <f t="shared" si="21"/>
        <v>0</v>
      </c>
      <c r="I125" s="7">
        <f t="shared" si="22"/>
        <v>0</v>
      </c>
      <c r="J125" s="7">
        <f t="shared" si="23"/>
        <v>0</v>
      </c>
      <c r="K125" s="10"/>
      <c r="L125" s="4"/>
      <c r="M125" s="4"/>
    </row>
    <row r="126" spans="1:13" s="3" customFormat="1">
      <c r="A126" s="8">
        <v>121</v>
      </c>
      <c r="B126" s="13" t="s">
        <v>2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10"/>
      <c r="L126" s="4"/>
      <c r="M126" s="4"/>
    </row>
    <row r="127" spans="1:13" s="3" customFormat="1">
      <c r="A127" s="8">
        <v>122</v>
      </c>
      <c r="B127" s="10" t="s">
        <v>3</v>
      </c>
      <c r="C127" s="7">
        <f t="shared" si="16"/>
        <v>0</v>
      </c>
      <c r="D127" s="7">
        <f t="shared" si="17"/>
        <v>0</v>
      </c>
      <c r="E127" s="7">
        <f t="shared" si="18"/>
        <v>0</v>
      </c>
      <c r="F127" s="7">
        <f t="shared" si="19"/>
        <v>0</v>
      </c>
      <c r="G127" s="7">
        <f t="shared" si="20"/>
        <v>0</v>
      </c>
      <c r="H127" s="7">
        <f t="shared" si="21"/>
        <v>0</v>
      </c>
      <c r="I127" s="7">
        <f t="shared" si="22"/>
        <v>0</v>
      </c>
      <c r="J127" s="7">
        <f t="shared" si="23"/>
        <v>0</v>
      </c>
      <c r="K127" s="10"/>
      <c r="L127" s="4"/>
      <c r="M127" s="4"/>
    </row>
    <row r="128" spans="1:13" s="3" customFormat="1">
      <c r="A128" s="8">
        <v>123</v>
      </c>
      <c r="B128" s="10" t="s">
        <v>4</v>
      </c>
      <c r="C128" s="7">
        <f t="shared" si="16"/>
        <v>0</v>
      </c>
      <c r="D128" s="7">
        <f t="shared" si="17"/>
        <v>0</v>
      </c>
      <c r="E128" s="7">
        <f t="shared" si="18"/>
        <v>0</v>
      </c>
      <c r="F128" s="7">
        <f t="shared" si="19"/>
        <v>0</v>
      </c>
      <c r="G128" s="7">
        <f t="shared" si="20"/>
        <v>0</v>
      </c>
      <c r="H128" s="7">
        <f t="shared" si="21"/>
        <v>0</v>
      </c>
      <c r="I128" s="7">
        <f t="shared" si="22"/>
        <v>0</v>
      </c>
      <c r="J128" s="7">
        <f t="shared" si="23"/>
        <v>0</v>
      </c>
      <c r="K128" s="10"/>
      <c r="L128" s="4"/>
      <c r="M128" s="4"/>
    </row>
    <row r="129" spans="1:13" s="3" customFormat="1">
      <c r="A129" s="8">
        <v>124</v>
      </c>
      <c r="B129" s="10" t="s">
        <v>5</v>
      </c>
      <c r="C129" s="7">
        <f t="shared" si="16"/>
        <v>0</v>
      </c>
      <c r="D129" s="7">
        <f t="shared" si="17"/>
        <v>0</v>
      </c>
      <c r="E129" s="7">
        <f t="shared" si="18"/>
        <v>0</v>
      </c>
      <c r="F129" s="7">
        <f t="shared" si="19"/>
        <v>0</v>
      </c>
      <c r="G129" s="7">
        <f t="shared" si="20"/>
        <v>0</v>
      </c>
      <c r="H129" s="7">
        <f t="shared" si="21"/>
        <v>0</v>
      </c>
      <c r="I129" s="7">
        <f t="shared" si="22"/>
        <v>0</v>
      </c>
      <c r="J129" s="7">
        <f t="shared" si="23"/>
        <v>0</v>
      </c>
      <c r="K129" s="10"/>
      <c r="L129" s="4"/>
      <c r="M129" s="4"/>
    </row>
    <row r="130" spans="1:13" s="3" customFormat="1" ht="25.5">
      <c r="A130" s="8">
        <v>125</v>
      </c>
      <c r="B130" s="13" t="s">
        <v>12</v>
      </c>
      <c r="C130" s="7">
        <f t="shared" si="16"/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10"/>
      <c r="L130" s="4"/>
      <c r="M130" s="4"/>
    </row>
    <row r="131" spans="1:13" s="3" customFormat="1">
      <c r="A131" s="8">
        <v>126</v>
      </c>
      <c r="B131" s="13" t="s">
        <v>2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10"/>
      <c r="L131" s="4"/>
      <c r="M131" s="4"/>
    </row>
    <row r="132" spans="1:13" s="3" customFormat="1">
      <c r="A132" s="8">
        <v>127</v>
      </c>
      <c r="B132" s="10" t="s">
        <v>3</v>
      </c>
      <c r="C132" s="7">
        <f t="shared" si="16"/>
        <v>0</v>
      </c>
      <c r="D132" s="7">
        <f t="shared" si="17"/>
        <v>0</v>
      </c>
      <c r="E132" s="7">
        <f t="shared" si="18"/>
        <v>0</v>
      </c>
      <c r="F132" s="7">
        <f t="shared" si="19"/>
        <v>0</v>
      </c>
      <c r="G132" s="7">
        <f t="shared" si="20"/>
        <v>0</v>
      </c>
      <c r="H132" s="7">
        <f t="shared" si="21"/>
        <v>0</v>
      </c>
      <c r="I132" s="7">
        <f t="shared" si="22"/>
        <v>0</v>
      </c>
      <c r="J132" s="7">
        <f t="shared" si="23"/>
        <v>0</v>
      </c>
      <c r="K132" s="10"/>
      <c r="L132" s="4"/>
      <c r="M132" s="4"/>
    </row>
    <row r="133" spans="1:13" s="3" customFormat="1">
      <c r="A133" s="8">
        <v>128</v>
      </c>
      <c r="B133" s="10" t="s">
        <v>4</v>
      </c>
      <c r="C133" s="7">
        <f t="shared" si="16"/>
        <v>0</v>
      </c>
      <c r="D133" s="7">
        <f t="shared" si="17"/>
        <v>0</v>
      </c>
      <c r="E133" s="7">
        <f t="shared" si="18"/>
        <v>0</v>
      </c>
      <c r="F133" s="7">
        <f t="shared" si="19"/>
        <v>0</v>
      </c>
      <c r="G133" s="7">
        <f t="shared" si="20"/>
        <v>0</v>
      </c>
      <c r="H133" s="7">
        <f t="shared" si="21"/>
        <v>0</v>
      </c>
      <c r="I133" s="7">
        <f t="shared" si="22"/>
        <v>0</v>
      </c>
      <c r="J133" s="7">
        <f t="shared" si="23"/>
        <v>0</v>
      </c>
      <c r="K133" s="10"/>
      <c r="L133" s="4"/>
      <c r="M133" s="4"/>
    </row>
    <row r="134" spans="1:13" s="3" customFormat="1">
      <c r="A134" s="8">
        <v>129</v>
      </c>
      <c r="B134" s="10" t="s">
        <v>5</v>
      </c>
      <c r="C134" s="7">
        <f t="shared" si="16"/>
        <v>0</v>
      </c>
      <c r="D134" s="7">
        <f t="shared" si="17"/>
        <v>0</v>
      </c>
      <c r="E134" s="7">
        <f t="shared" si="18"/>
        <v>0</v>
      </c>
      <c r="F134" s="7">
        <f t="shared" si="19"/>
        <v>0</v>
      </c>
      <c r="G134" s="7">
        <f t="shared" si="20"/>
        <v>0</v>
      </c>
      <c r="H134" s="7">
        <f t="shared" si="21"/>
        <v>0</v>
      </c>
      <c r="I134" s="7">
        <f t="shared" si="22"/>
        <v>0</v>
      </c>
      <c r="J134" s="7">
        <f t="shared" si="23"/>
        <v>0</v>
      </c>
      <c r="K134" s="10"/>
      <c r="L134" s="4"/>
      <c r="M134" s="4"/>
    </row>
    <row r="135" spans="1:13" s="3" customFormat="1" ht="38.25">
      <c r="A135" s="8">
        <v>130</v>
      </c>
      <c r="B135" s="13" t="s">
        <v>13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10"/>
      <c r="L135" s="4"/>
      <c r="M135" s="4"/>
    </row>
    <row r="136" spans="1:13" s="3" customFormat="1">
      <c r="A136" s="8">
        <v>131</v>
      </c>
      <c r="B136" s="13" t="s">
        <v>2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10"/>
      <c r="L136" s="4"/>
      <c r="M136" s="4"/>
    </row>
    <row r="137" spans="1:13" s="3" customFormat="1">
      <c r="A137" s="8">
        <v>132</v>
      </c>
      <c r="B137" s="10" t="s">
        <v>3</v>
      </c>
      <c r="C137" s="7">
        <f t="shared" si="16"/>
        <v>0</v>
      </c>
      <c r="D137" s="7">
        <f t="shared" si="17"/>
        <v>0</v>
      </c>
      <c r="E137" s="7">
        <f t="shared" si="18"/>
        <v>0</v>
      </c>
      <c r="F137" s="7">
        <f t="shared" si="19"/>
        <v>0</v>
      </c>
      <c r="G137" s="7">
        <f t="shared" si="20"/>
        <v>0</v>
      </c>
      <c r="H137" s="7">
        <f t="shared" si="21"/>
        <v>0</v>
      </c>
      <c r="I137" s="7">
        <f t="shared" si="22"/>
        <v>0</v>
      </c>
      <c r="J137" s="7">
        <f t="shared" si="23"/>
        <v>0</v>
      </c>
      <c r="K137" s="10"/>
      <c r="L137" s="4"/>
      <c r="M137" s="4"/>
    </row>
    <row r="138" spans="1:13" s="3" customFormat="1">
      <c r="A138" s="8">
        <v>133</v>
      </c>
      <c r="B138" s="10" t="s">
        <v>4</v>
      </c>
      <c r="C138" s="7">
        <f t="shared" si="16"/>
        <v>0</v>
      </c>
      <c r="D138" s="7">
        <f t="shared" si="17"/>
        <v>0</v>
      </c>
      <c r="E138" s="7">
        <f t="shared" si="18"/>
        <v>0</v>
      </c>
      <c r="F138" s="7">
        <f t="shared" si="19"/>
        <v>0</v>
      </c>
      <c r="G138" s="7">
        <f t="shared" si="20"/>
        <v>0</v>
      </c>
      <c r="H138" s="7">
        <f t="shared" si="21"/>
        <v>0</v>
      </c>
      <c r="I138" s="7">
        <f t="shared" si="22"/>
        <v>0</v>
      </c>
      <c r="J138" s="7">
        <f t="shared" si="23"/>
        <v>0</v>
      </c>
      <c r="K138" s="10"/>
      <c r="L138" s="4"/>
      <c r="M138" s="4"/>
    </row>
    <row r="139" spans="1:13" s="3" customFormat="1">
      <c r="A139" s="8">
        <v>134</v>
      </c>
      <c r="B139" s="10" t="s">
        <v>5</v>
      </c>
      <c r="C139" s="7">
        <f t="shared" si="16"/>
        <v>0</v>
      </c>
      <c r="D139" s="7">
        <f t="shared" si="17"/>
        <v>0</v>
      </c>
      <c r="E139" s="7">
        <f t="shared" si="18"/>
        <v>0</v>
      </c>
      <c r="F139" s="7">
        <f t="shared" si="19"/>
        <v>0</v>
      </c>
      <c r="G139" s="7">
        <f t="shared" si="20"/>
        <v>0</v>
      </c>
      <c r="H139" s="7">
        <f t="shared" si="21"/>
        <v>0</v>
      </c>
      <c r="I139" s="7">
        <f t="shared" si="22"/>
        <v>0</v>
      </c>
      <c r="J139" s="7">
        <f t="shared" si="23"/>
        <v>0</v>
      </c>
      <c r="K139" s="10"/>
      <c r="L139" s="4"/>
      <c r="M139" s="4"/>
    </row>
    <row r="140" spans="1:13" s="3" customFormat="1" ht="25.5">
      <c r="A140" s="8">
        <v>135</v>
      </c>
      <c r="B140" s="13" t="s">
        <v>14</v>
      </c>
      <c r="C140" s="7">
        <f t="shared" si="16"/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10"/>
      <c r="L140" s="4"/>
      <c r="M140" s="4"/>
    </row>
    <row r="141" spans="1:13" s="3" customFormat="1">
      <c r="A141" s="8">
        <v>136</v>
      </c>
      <c r="B141" s="13" t="s">
        <v>2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10"/>
      <c r="L141" s="4"/>
      <c r="M141" s="4"/>
    </row>
    <row r="142" spans="1:13" s="3" customFormat="1">
      <c r="A142" s="8">
        <v>137</v>
      </c>
      <c r="B142" s="10" t="s">
        <v>3</v>
      </c>
      <c r="C142" s="7">
        <f t="shared" si="16"/>
        <v>0</v>
      </c>
      <c r="D142" s="7">
        <f t="shared" si="17"/>
        <v>0</v>
      </c>
      <c r="E142" s="7">
        <f t="shared" si="18"/>
        <v>0</v>
      </c>
      <c r="F142" s="7">
        <f t="shared" si="19"/>
        <v>0</v>
      </c>
      <c r="G142" s="7">
        <f t="shared" si="20"/>
        <v>0</v>
      </c>
      <c r="H142" s="7">
        <f t="shared" si="21"/>
        <v>0</v>
      </c>
      <c r="I142" s="7">
        <f t="shared" si="22"/>
        <v>0</v>
      </c>
      <c r="J142" s="7">
        <f t="shared" si="23"/>
        <v>0</v>
      </c>
      <c r="K142" s="10"/>
      <c r="L142" s="4"/>
      <c r="M142" s="4"/>
    </row>
    <row r="143" spans="1:13" s="3" customFormat="1">
      <c r="A143" s="8">
        <v>138</v>
      </c>
      <c r="B143" s="10" t="s">
        <v>4</v>
      </c>
      <c r="C143" s="7">
        <f t="shared" si="16"/>
        <v>0</v>
      </c>
      <c r="D143" s="7">
        <f t="shared" si="17"/>
        <v>0</v>
      </c>
      <c r="E143" s="7">
        <f t="shared" si="18"/>
        <v>0</v>
      </c>
      <c r="F143" s="7">
        <f t="shared" si="19"/>
        <v>0</v>
      </c>
      <c r="G143" s="7">
        <f t="shared" si="20"/>
        <v>0</v>
      </c>
      <c r="H143" s="7">
        <f t="shared" si="21"/>
        <v>0</v>
      </c>
      <c r="I143" s="7">
        <f t="shared" si="22"/>
        <v>0</v>
      </c>
      <c r="J143" s="7">
        <f t="shared" si="23"/>
        <v>0</v>
      </c>
      <c r="K143" s="10"/>
      <c r="L143" s="4"/>
      <c r="M143" s="4"/>
    </row>
    <row r="144" spans="1:13" s="3" customFormat="1">
      <c r="A144" s="8">
        <v>139</v>
      </c>
      <c r="B144" s="10" t="s">
        <v>5</v>
      </c>
      <c r="C144" s="7">
        <f t="shared" si="16"/>
        <v>0</v>
      </c>
      <c r="D144" s="7">
        <f t="shared" si="17"/>
        <v>0</v>
      </c>
      <c r="E144" s="7">
        <f t="shared" si="18"/>
        <v>0</v>
      </c>
      <c r="F144" s="7">
        <f t="shared" si="19"/>
        <v>0</v>
      </c>
      <c r="G144" s="7">
        <f t="shared" si="20"/>
        <v>0</v>
      </c>
      <c r="H144" s="7">
        <f t="shared" si="21"/>
        <v>0</v>
      </c>
      <c r="I144" s="7">
        <f t="shared" si="22"/>
        <v>0</v>
      </c>
      <c r="J144" s="7">
        <f t="shared" si="23"/>
        <v>0</v>
      </c>
      <c r="K144" s="10"/>
      <c r="L144" s="4"/>
      <c r="M144" s="4"/>
    </row>
    <row r="145" spans="1:13" s="3" customFormat="1" ht="41.25" customHeight="1">
      <c r="A145" s="8">
        <v>140</v>
      </c>
      <c r="B145" s="13" t="s">
        <v>367</v>
      </c>
      <c r="C145" s="7">
        <f>D145+E145+F145+G145+H145+I145+J145</f>
        <v>12793</v>
      </c>
      <c r="D145" s="7">
        <v>0</v>
      </c>
      <c r="E145" s="7">
        <f>E146+E147+E148+E149</f>
        <v>12793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/>
      <c r="L145" s="4"/>
      <c r="M145" s="4"/>
    </row>
    <row r="146" spans="1:13" s="3" customFormat="1">
      <c r="A146" s="8">
        <v>141</v>
      </c>
      <c r="B146" s="10" t="s">
        <v>2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10"/>
      <c r="L146" s="4"/>
      <c r="M146" s="4"/>
    </row>
    <row r="147" spans="1:13" s="3" customFormat="1">
      <c r="A147" s="8">
        <v>142</v>
      </c>
      <c r="B147" s="10" t="s">
        <v>3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10"/>
      <c r="L147" s="4"/>
      <c r="M147" s="4"/>
    </row>
    <row r="148" spans="1:13" s="3" customFormat="1">
      <c r="A148" s="8">
        <v>143</v>
      </c>
      <c r="B148" s="10" t="s">
        <v>30</v>
      </c>
      <c r="C148" s="7">
        <f>D148+E148+F148+G148+H148+I148+J148</f>
        <v>12793</v>
      </c>
      <c r="D148" s="7">
        <v>0</v>
      </c>
      <c r="E148" s="7">
        <v>12793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10"/>
      <c r="L148" s="4"/>
      <c r="M148" s="4"/>
    </row>
    <row r="149" spans="1:13" s="3" customFormat="1">
      <c r="A149" s="8">
        <v>144</v>
      </c>
      <c r="B149" s="10" t="s">
        <v>23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10"/>
      <c r="L149" s="4"/>
      <c r="M149" s="4"/>
    </row>
    <row r="150" spans="1:13" s="3" customFormat="1" ht="40.5">
      <c r="A150" s="8">
        <v>145</v>
      </c>
      <c r="B150" s="12" t="s">
        <v>16</v>
      </c>
      <c r="C150" s="9">
        <f>D150+E150+F150+G150+H150+I150+J150</f>
        <v>5033.2</v>
      </c>
      <c r="D150" s="9">
        <f>D151+D152+D153+D154</f>
        <v>42</v>
      </c>
      <c r="E150" s="9">
        <f>E152+E153+E154</f>
        <v>4991.2</v>
      </c>
      <c r="F150" s="9">
        <f>F152+F153+F154</f>
        <v>0</v>
      </c>
      <c r="G150" s="9">
        <f>G152+G153+G154</f>
        <v>0</v>
      </c>
      <c r="H150" s="9">
        <f>H152+H153+H154</f>
        <v>0</v>
      </c>
      <c r="I150" s="9">
        <v>0</v>
      </c>
      <c r="J150" s="9">
        <v>0</v>
      </c>
      <c r="K150" s="10">
        <v>8</v>
      </c>
      <c r="L150" s="4"/>
      <c r="M150" s="4"/>
    </row>
    <row r="151" spans="1:13" s="3" customFormat="1">
      <c r="A151" s="8">
        <v>146</v>
      </c>
      <c r="B151" s="12" t="s">
        <v>2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10"/>
      <c r="L151" s="4"/>
      <c r="M151" s="4"/>
    </row>
    <row r="152" spans="1:13" s="3" customFormat="1">
      <c r="A152" s="8">
        <v>147</v>
      </c>
      <c r="B152" s="10" t="s">
        <v>3</v>
      </c>
      <c r="C152" s="7">
        <f t="shared" ref="C152:C215" si="25">D152+E152+F152+G152+H152+I152+J152</f>
        <v>0</v>
      </c>
      <c r="D152" s="7">
        <f t="shared" ref="D152:D215" si="26">E152+F152+G152+H152+I152+J152+K152</f>
        <v>0</v>
      </c>
      <c r="E152" s="7">
        <f t="shared" ref="E152:J215" si="27">F152+G152+H152+I152+J152+K152+L152</f>
        <v>0</v>
      </c>
      <c r="F152" s="7">
        <f t="shared" ref="F152:G215" si="28">G152+H152+I152+J152+K152+L152+M152</f>
        <v>0</v>
      </c>
      <c r="G152" s="7">
        <f t="shared" ref="G152:G163" si="29">H152+I152+J152+K152+L152+M152+N152</f>
        <v>0</v>
      </c>
      <c r="H152" s="7">
        <f t="shared" ref="H152:J215" si="30">I152+J152+K152+L152+M152+N152+O152</f>
        <v>0</v>
      </c>
      <c r="I152" s="7">
        <f t="shared" ref="I152:I163" si="31">J152+K152+L152+M152+N152+O152+P152</f>
        <v>0</v>
      </c>
      <c r="J152" s="7">
        <f t="shared" ref="J152:J163" si="32">K152+L152+M152+N152+O152+P152+Q152</f>
        <v>0</v>
      </c>
      <c r="K152" s="10"/>
      <c r="L152" s="4"/>
      <c r="M152" s="4"/>
    </row>
    <row r="153" spans="1:13" s="3" customFormat="1">
      <c r="A153" s="8">
        <v>148</v>
      </c>
      <c r="B153" s="10" t="s">
        <v>4</v>
      </c>
      <c r="C153" s="7">
        <f t="shared" si="25"/>
        <v>5033.2</v>
      </c>
      <c r="D153" s="7">
        <f>D158+D163</f>
        <v>42</v>
      </c>
      <c r="E153" s="7">
        <f>E158+E163+E168+E173</f>
        <v>4991.2</v>
      </c>
      <c r="F153" s="7">
        <f>F158+F163</f>
        <v>0</v>
      </c>
      <c r="G153" s="7">
        <v>0</v>
      </c>
      <c r="H153" s="7">
        <v>0</v>
      </c>
      <c r="I153" s="7">
        <v>0</v>
      </c>
      <c r="J153" s="7">
        <v>0</v>
      </c>
      <c r="K153" s="10"/>
      <c r="L153" s="4"/>
      <c r="M153" s="4"/>
    </row>
    <row r="154" spans="1:13" s="3" customFormat="1">
      <c r="A154" s="8">
        <v>149</v>
      </c>
      <c r="B154" s="10" t="s">
        <v>5</v>
      </c>
      <c r="C154" s="7">
        <f t="shared" si="25"/>
        <v>0</v>
      </c>
      <c r="D154" s="7">
        <f>E154+F154+G154+H154+I154+J154+K154</f>
        <v>0</v>
      </c>
      <c r="E154" s="7">
        <f t="shared" si="27"/>
        <v>0</v>
      </c>
      <c r="F154" s="7">
        <f t="shared" si="28"/>
        <v>0</v>
      </c>
      <c r="G154" s="7">
        <f t="shared" si="29"/>
        <v>0</v>
      </c>
      <c r="H154" s="7">
        <f t="shared" si="30"/>
        <v>0</v>
      </c>
      <c r="I154" s="7">
        <f t="shared" si="31"/>
        <v>0</v>
      </c>
      <c r="J154" s="7">
        <f t="shared" si="32"/>
        <v>0</v>
      </c>
      <c r="K154" s="10"/>
      <c r="L154" s="4"/>
      <c r="M154" s="4"/>
    </row>
    <row r="155" spans="1:13" s="3" customFormat="1" ht="38.25">
      <c r="A155" s="8">
        <v>150</v>
      </c>
      <c r="B155" s="13" t="s">
        <v>234</v>
      </c>
      <c r="C155" s="7">
        <f t="shared" si="25"/>
        <v>0</v>
      </c>
      <c r="D155" s="7">
        <v>0</v>
      </c>
      <c r="E155" s="7">
        <f>E157+E158+E159</f>
        <v>0</v>
      </c>
      <c r="F155" s="7">
        <f t="shared" si="28"/>
        <v>0</v>
      </c>
      <c r="G155" s="7">
        <f t="shared" si="29"/>
        <v>0</v>
      </c>
      <c r="H155" s="7">
        <f t="shared" si="30"/>
        <v>0</v>
      </c>
      <c r="I155" s="7">
        <f t="shared" si="31"/>
        <v>0</v>
      </c>
      <c r="J155" s="7">
        <f t="shared" si="32"/>
        <v>0</v>
      </c>
      <c r="K155" s="10"/>
      <c r="L155" s="4"/>
      <c r="M155" s="4"/>
    </row>
    <row r="156" spans="1:13" s="3" customFormat="1">
      <c r="A156" s="8">
        <v>151</v>
      </c>
      <c r="B156" s="13" t="s">
        <v>2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10"/>
      <c r="L156" s="4"/>
      <c r="M156" s="4"/>
    </row>
    <row r="157" spans="1:13" s="3" customFormat="1">
      <c r="A157" s="8">
        <v>152</v>
      </c>
      <c r="B157" s="10" t="s">
        <v>3</v>
      </c>
      <c r="C157" s="7">
        <f t="shared" si="25"/>
        <v>0</v>
      </c>
      <c r="D157" s="7">
        <f t="shared" si="26"/>
        <v>0</v>
      </c>
      <c r="E157" s="7">
        <f t="shared" si="27"/>
        <v>0</v>
      </c>
      <c r="F157" s="7">
        <f t="shared" si="28"/>
        <v>0</v>
      </c>
      <c r="G157" s="7">
        <f t="shared" si="29"/>
        <v>0</v>
      </c>
      <c r="H157" s="7">
        <f t="shared" si="30"/>
        <v>0</v>
      </c>
      <c r="I157" s="7">
        <f t="shared" si="31"/>
        <v>0</v>
      </c>
      <c r="J157" s="7">
        <f t="shared" si="32"/>
        <v>0</v>
      </c>
      <c r="K157" s="10"/>
      <c r="L157" s="4"/>
      <c r="M157" s="4"/>
    </row>
    <row r="158" spans="1:13" s="3" customFormat="1">
      <c r="A158" s="8">
        <v>153</v>
      </c>
      <c r="B158" s="10" t="s">
        <v>4</v>
      </c>
      <c r="C158" s="7">
        <f t="shared" si="25"/>
        <v>0</v>
      </c>
      <c r="D158" s="7">
        <v>0</v>
      </c>
      <c r="E158" s="7">
        <v>0</v>
      </c>
      <c r="F158" s="7">
        <f t="shared" si="28"/>
        <v>0</v>
      </c>
      <c r="G158" s="7">
        <f t="shared" si="29"/>
        <v>0</v>
      </c>
      <c r="H158" s="7">
        <f t="shared" si="30"/>
        <v>0</v>
      </c>
      <c r="I158" s="7">
        <f t="shared" si="31"/>
        <v>0</v>
      </c>
      <c r="J158" s="7">
        <f t="shared" si="32"/>
        <v>0</v>
      </c>
      <c r="K158" s="10"/>
      <c r="L158" s="4"/>
      <c r="M158" s="4"/>
    </row>
    <row r="159" spans="1:13" s="3" customFormat="1">
      <c r="A159" s="8">
        <v>154</v>
      </c>
      <c r="B159" s="10" t="s">
        <v>5</v>
      </c>
      <c r="C159" s="7">
        <f t="shared" si="25"/>
        <v>0</v>
      </c>
      <c r="D159" s="7">
        <f t="shared" si="26"/>
        <v>0</v>
      </c>
      <c r="E159" s="7">
        <f t="shared" si="27"/>
        <v>0</v>
      </c>
      <c r="F159" s="7">
        <f t="shared" si="28"/>
        <v>0</v>
      </c>
      <c r="G159" s="7">
        <f t="shared" si="29"/>
        <v>0</v>
      </c>
      <c r="H159" s="7">
        <f t="shared" si="30"/>
        <v>0</v>
      </c>
      <c r="I159" s="7">
        <f t="shared" si="31"/>
        <v>0</v>
      </c>
      <c r="J159" s="7">
        <f t="shared" si="32"/>
        <v>0</v>
      </c>
      <c r="K159" s="10"/>
      <c r="L159" s="4"/>
      <c r="M159" s="4"/>
    </row>
    <row r="160" spans="1:13" s="3" customFormat="1" ht="25.5">
      <c r="A160" s="8">
        <v>155</v>
      </c>
      <c r="B160" s="13" t="s">
        <v>198</v>
      </c>
      <c r="C160" s="7">
        <f t="shared" si="25"/>
        <v>42</v>
      </c>
      <c r="D160" s="7">
        <f>D161+D162+D163+D169</f>
        <v>42</v>
      </c>
      <c r="E160" s="7">
        <f>E162+E163+E169</f>
        <v>0</v>
      </c>
      <c r="F160" s="7">
        <f>F162+F163+F169</f>
        <v>0</v>
      </c>
      <c r="G160" s="7">
        <f t="shared" si="29"/>
        <v>0</v>
      </c>
      <c r="H160" s="7">
        <f t="shared" si="30"/>
        <v>0</v>
      </c>
      <c r="I160" s="7">
        <f t="shared" si="31"/>
        <v>0</v>
      </c>
      <c r="J160" s="7">
        <f t="shared" si="32"/>
        <v>0</v>
      </c>
      <c r="K160" s="10"/>
      <c r="L160" s="4"/>
      <c r="M160" s="4"/>
    </row>
    <row r="161" spans="1:13" s="3" customFormat="1">
      <c r="A161" s="8">
        <v>156</v>
      </c>
      <c r="B161" s="10" t="s">
        <v>2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10"/>
      <c r="L161" s="4"/>
      <c r="M161" s="4"/>
    </row>
    <row r="162" spans="1:13" s="3" customFormat="1">
      <c r="A162" s="8">
        <v>157</v>
      </c>
      <c r="B162" s="10" t="s">
        <v>3</v>
      </c>
      <c r="C162" s="7">
        <f t="shared" si="25"/>
        <v>0</v>
      </c>
      <c r="D162" s="7">
        <f t="shared" si="26"/>
        <v>0</v>
      </c>
      <c r="E162" s="7">
        <f t="shared" si="27"/>
        <v>0</v>
      </c>
      <c r="F162" s="7">
        <f t="shared" si="28"/>
        <v>0</v>
      </c>
      <c r="G162" s="7">
        <f t="shared" si="29"/>
        <v>0</v>
      </c>
      <c r="H162" s="7">
        <f t="shared" si="30"/>
        <v>0</v>
      </c>
      <c r="I162" s="7">
        <f t="shared" si="31"/>
        <v>0</v>
      </c>
      <c r="J162" s="7">
        <f t="shared" si="32"/>
        <v>0</v>
      </c>
      <c r="K162" s="10"/>
      <c r="L162" s="4"/>
      <c r="M162" s="4"/>
    </row>
    <row r="163" spans="1:13" s="3" customFormat="1">
      <c r="A163" s="8">
        <v>158</v>
      </c>
      <c r="B163" s="10" t="s">
        <v>4</v>
      </c>
      <c r="C163" s="7">
        <f t="shared" si="25"/>
        <v>42</v>
      </c>
      <c r="D163" s="7">
        <f>100-58</f>
        <v>42</v>
      </c>
      <c r="E163" s="7">
        <v>0</v>
      </c>
      <c r="F163" s="7">
        <v>0</v>
      </c>
      <c r="G163" s="7">
        <f t="shared" si="29"/>
        <v>0</v>
      </c>
      <c r="H163" s="7">
        <f t="shared" si="30"/>
        <v>0</v>
      </c>
      <c r="I163" s="7">
        <f t="shared" si="31"/>
        <v>0</v>
      </c>
      <c r="J163" s="7">
        <f t="shared" si="32"/>
        <v>0</v>
      </c>
      <c r="K163" s="10"/>
      <c r="L163" s="4"/>
      <c r="M163" s="4"/>
    </row>
    <row r="164" spans="1:13" s="3" customFormat="1">
      <c r="A164" s="8">
        <v>159</v>
      </c>
      <c r="B164" s="10" t="s">
        <v>23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10"/>
      <c r="L164" s="4"/>
      <c r="M164" s="4"/>
    </row>
    <row r="165" spans="1:13" s="3" customFormat="1" ht="38.25">
      <c r="A165" s="8">
        <v>160</v>
      </c>
      <c r="B165" s="13" t="s">
        <v>340</v>
      </c>
      <c r="C165" s="7">
        <f>D165+E165+F165+G165+H165+I165+J165</f>
        <v>4691.2</v>
      </c>
      <c r="D165" s="7">
        <v>0</v>
      </c>
      <c r="E165" s="7">
        <f>E166+E167+E168+E169</f>
        <v>4691.2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10"/>
      <c r="L165" s="4"/>
      <c r="M165" s="4"/>
    </row>
    <row r="166" spans="1:13" s="3" customFormat="1">
      <c r="A166" s="8">
        <v>161</v>
      </c>
      <c r="B166" s="10" t="s">
        <v>2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10"/>
      <c r="L166" s="4"/>
      <c r="M166" s="4"/>
    </row>
    <row r="167" spans="1:13" s="3" customFormat="1">
      <c r="A167" s="8">
        <v>162</v>
      </c>
      <c r="B167" s="10" t="s">
        <v>3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10"/>
      <c r="L167" s="4"/>
      <c r="M167" s="4"/>
    </row>
    <row r="168" spans="1:13" s="3" customFormat="1">
      <c r="A168" s="8">
        <v>163</v>
      </c>
      <c r="B168" s="10" t="s">
        <v>4</v>
      </c>
      <c r="C168" s="7">
        <f>D168+E168+F168+G168+H168+I168+J168</f>
        <v>4691.2</v>
      </c>
      <c r="D168" s="7">
        <v>0</v>
      </c>
      <c r="E168" s="7">
        <f>8300-3308.8-300</f>
        <v>4691.2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10"/>
      <c r="L168" s="4"/>
      <c r="M168" s="4"/>
    </row>
    <row r="169" spans="1:13" s="3" customFormat="1">
      <c r="A169" s="8">
        <v>164</v>
      </c>
      <c r="B169" s="10" t="s">
        <v>5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10"/>
      <c r="L169" s="4"/>
      <c r="M169" s="4"/>
    </row>
    <row r="170" spans="1:13" s="3" customFormat="1" ht="25.5">
      <c r="A170" s="8"/>
      <c r="B170" s="13" t="s">
        <v>375</v>
      </c>
      <c r="C170" s="7">
        <f>D170+E170+F170+G170+H170+I170+J170</f>
        <v>300</v>
      </c>
      <c r="D170" s="7">
        <v>0</v>
      </c>
      <c r="E170" s="7">
        <f>E171+E172+E173+E174</f>
        <v>300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10"/>
      <c r="L170" s="4"/>
      <c r="M170" s="4"/>
    </row>
    <row r="171" spans="1:13" s="3" customFormat="1">
      <c r="A171" s="8"/>
      <c r="B171" s="10" t="s">
        <v>2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10"/>
      <c r="L171" s="4"/>
      <c r="M171" s="4"/>
    </row>
    <row r="172" spans="1:13" s="3" customFormat="1">
      <c r="A172" s="8"/>
      <c r="B172" s="10" t="s">
        <v>374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10"/>
      <c r="L172" s="4"/>
      <c r="M172" s="4"/>
    </row>
    <row r="173" spans="1:13" s="3" customFormat="1">
      <c r="A173" s="8"/>
      <c r="B173" s="10" t="s">
        <v>50</v>
      </c>
      <c r="C173" s="7">
        <f>D173+E173+F173+G173+H173+I173+J173</f>
        <v>300</v>
      </c>
      <c r="D173" s="7">
        <v>0</v>
      </c>
      <c r="E173" s="7">
        <v>300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10"/>
      <c r="L173" s="4"/>
      <c r="M173" s="4"/>
    </row>
    <row r="174" spans="1:13" s="3" customFormat="1">
      <c r="A174" s="8"/>
      <c r="B174" s="10" t="s">
        <v>329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10"/>
      <c r="L174" s="4"/>
      <c r="M174" s="4"/>
    </row>
    <row r="175" spans="1:13" s="3" customFormat="1">
      <c r="A175" s="8">
        <v>165</v>
      </c>
      <c r="B175" s="10" t="s">
        <v>15</v>
      </c>
      <c r="C175" s="7">
        <f t="shared" ref="C175" si="33">D175+E175+F175+G175+H175+I175+J175</f>
        <v>0</v>
      </c>
      <c r="D175" s="7">
        <f t="shared" ref="D175" si="34">E175+F175+G175+H175+I175+J175+K175</f>
        <v>0</v>
      </c>
      <c r="E175" s="7">
        <f t="shared" ref="E175" si="35">F175+G175+H175+I175+J175+K175+L175</f>
        <v>0</v>
      </c>
      <c r="F175" s="7">
        <f t="shared" ref="F175" si="36">G175+H175+I175+J175+K175+L175+M175</f>
        <v>0</v>
      </c>
      <c r="G175" s="7">
        <f t="shared" ref="G175" si="37">H175+I175+J175+K175+L175+M175+N175</f>
        <v>0</v>
      </c>
      <c r="H175" s="7">
        <f t="shared" ref="H175" si="38">I175+J175+K175+L175+M175+N175+O175</f>
        <v>0</v>
      </c>
      <c r="I175" s="7">
        <f t="shared" ref="I175" si="39">J175+K175+L175+M175+N175+O175+P175</f>
        <v>0</v>
      </c>
      <c r="J175" s="7">
        <f t="shared" ref="J175" si="40">K175+L175+M175+N175+O175+P175+Q175</f>
        <v>0</v>
      </c>
      <c r="K175" s="10"/>
      <c r="L175" s="4"/>
      <c r="M175" s="4"/>
    </row>
    <row r="176" spans="1:13" s="3" customFormat="1" ht="25.5">
      <c r="A176" s="8">
        <v>166</v>
      </c>
      <c r="B176" s="41" t="s">
        <v>61</v>
      </c>
      <c r="C176" s="7">
        <f>C177+C178+C179+C180</f>
        <v>168379.30000000002</v>
      </c>
      <c r="D176" s="7">
        <f>D177+D178+D179+D180</f>
        <v>56328.3</v>
      </c>
      <c r="E176" s="7">
        <f>E177+E178+E179+E180</f>
        <v>40051.9</v>
      </c>
      <c r="F176" s="7">
        <f>F177+F178+F179</f>
        <v>24332.600000000002</v>
      </c>
      <c r="G176" s="7">
        <f>G177+G178+G179</f>
        <v>19090.900000000001</v>
      </c>
      <c r="H176" s="7">
        <f>H177+H178+H179</f>
        <v>21111.899999999998</v>
      </c>
      <c r="I176" s="7">
        <f>I177+I178+I179</f>
        <v>3720.1</v>
      </c>
      <c r="J176" s="7">
        <f>J177+J178+J179+J180</f>
        <v>3743.6</v>
      </c>
      <c r="K176" s="10"/>
      <c r="L176" s="4"/>
      <c r="M176" s="4"/>
    </row>
    <row r="177" spans="1:13" s="3" customFormat="1">
      <c r="A177" s="8">
        <v>167</v>
      </c>
      <c r="B177" s="41" t="s">
        <v>2</v>
      </c>
      <c r="C177" s="9">
        <f t="shared" ref="C177:C179" si="41">D177+E177+F177+G177+H177+I177+J177</f>
        <v>0</v>
      </c>
      <c r="D177" s="9"/>
      <c r="E177" s="9"/>
      <c r="F177" s="9"/>
      <c r="G177" s="9"/>
      <c r="H177" s="9"/>
      <c r="I177" s="9"/>
      <c r="J177" s="9"/>
      <c r="K177" s="10"/>
      <c r="L177" s="4"/>
      <c r="M177" s="4"/>
    </row>
    <row r="178" spans="1:13" s="3" customFormat="1">
      <c r="A178" s="8">
        <v>168</v>
      </c>
      <c r="B178" s="10" t="s">
        <v>3</v>
      </c>
      <c r="C178" s="9">
        <f t="shared" si="41"/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10"/>
      <c r="L178" s="4"/>
      <c r="M178" s="4"/>
    </row>
    <row r="179" spans="1:13" s="3" customFormat="1">
      <c r="A179" s="8">
        <v>169</v>
      </c>
      <c r="B179" s="10" t="s">
        <v>30</v>
      </c>
      <c r="C179" s="7">
        <f t="shared" si="41"/>
        <v>168379.30000000002</v>
      </c>
      <c r="D179" s="7">
        <f t="shared" ref="D179:J179" si="42">D184+D209+D274</f>
        <v>56328.3</v>
      </c>
      <c r="E179" s="7">
        <f>E184+E209+E274</f>
        <v>40051.9</v>
      </c>
      <c r="F179" s="7">
        <f t="shared" si="42"/>
        <v>24332.600000000002</v>
      </c>
      <c r="G179" s="7">
        <f>G184+G209+G274</f>
        <v>19090.900000000001</v>
      </c>
      <c r="H179" s="7">
        <f>H184+H209+H274</f>
        <v>21111.899999999998</v>
      </c>
      <c r="I179" s="7">
        <f t="shared" si="42"/>
        <v>3720.1</v>
      </c>
      <c r="J179" s="7">
        <f t="shared" si="42"/>
        <v>3743.6</v>
      </c>
      <c r="K179" s="10"/>
      <c r="L179" s="4"/>
      <c r="M179" s="4"/>
    </row>
    <row r="180" spans="1:13" s="3" customFormat="1">
      <c r="A180" s="8">
        <v>170</v>
      </c>
      <c r="B180" s="10" t="s">
        <v>23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10"/>
      <c r="L180" s="4"/>
      <c r="M180" s="4"/>
    </row>
    <row r="181" spans="1:13" s="3" customFormat="1" ht="27">
      <c r="A181" s="8">
        <v>171</v>
      </c>
      <c r="B181" s="12" t="s">
        <v>17</v>
      </c>
      <c r="C181" s="9">
        <f t="shared" si="25"/>
        <v>3504</v>
      </c>
      <c r="D181" s="9">
        <f>D184</f>
        <v>606.79999999999995</v>
      </c>
      <c r="E181" s="9">
        <f t="shared" ref="E181:J181" si="43">E183+E184+E185</f>
        <v>653</v>
      </c>
      <c r="F181" s="9">
        <f t="shared" si="43"/>
        <v>406.2</v>
      </c>
      <c r="G181" s="9">
        <f t="shared" si="43"/>
        <v>426.5</v>
      </c>
      <c r="H181" s="9">
        <f t="shared" si="43"/>
        <v>447.8</v>
      </c>
      <c r="I181" s="9">
        <f t="shared" si="43"/>
        <v>470.1</v>
      </c>
      <c r="J181" s="9">
        <f t="shared" si="43"/>
        <v>493.6</v>
      </c>
      <c r="K181" s="10"/>
      <c r="L181" s="4"/>
      <c r="M181" s="4"/>
    </row>
    <row r="182" spans="1:13" s="3" customFormat="1">
      <c r="A182" s="8">
        <v>172</v>
      </c>
      <c r="B182" s="10" t="s">
        <v>2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10"/>
      <c r="L182" s="4"/>
      <c r="M182" s="4"/>
    </row>
    <row r="183" spans="1:13" s="3" customFormat="1">
      <c r="A183" s="8">
        <v>173</v>
      </c>
      <c r="B183" s="10" t="s">
        <v>3</v>
      </c>
      <c r="C183" s="7">
        <f t="shared" si="25"/>
        <v>0</v>
      </c>
      <c r="D183" s="7">
        <f t="shared" si="26"/>
        <v>0</v>
      </c>
      <c r="E183" s="7">
        <f t="shared" si="27"/>
        <v>0</v>
      </c>
      <c r="F183" s="7">
        <f t="shared" si="27"/>
        <v>0</v>
      </c>
      <c r="G183" s="7">
        <f t="shared" si="27"/>
        <v>0</v>
      </c>
      <c r="H183" s="7">
        <f t="shared" si="27"/>
        <v>0</v>
      </c>
      <c r="I183" s="7">
        <f t="shared" si="27"/>
        <v>0</v>
      </c>
      <c r="J183" s="7">
        <f t="shared" si="27"/>
        <v>0</v>
      </c>
      <c r="K183" s="10"/>
      <c r="L183" s="4"/>
      <c r="M183" s="4"/>
    </row>
    <row r="184" spans="1:13" s="3" customFormat="1">
      <c r="A184" s="8">
        <v>174</v>
      </c>
      <c r="B184" s="10" t="s">
        <v>4</v>
      </c>
      <c r="C184" s="7">
        <f t="shared" si="25"/>
        <v>3504</v>
      </c>
      <c r="D184" s="7">
        <f>D189+D204</f>
        <v>606.79999999999995</v>
      </c>
      <c r="E184" s="7">
        <f>E189</f>
        <v>653</v>
      </c>
      <c r="F184" s="7">
        <f t="shared" ref="F184:J184" si="44">F194+F199</f>
        <v>406.2</v>
      </c>
      <c r="G184" s="7">
        <f t="shared" si="44"/>
        <v>426.5</v>
      </c>
      <c r="H184" s="7">
        <f t="shared" si="44"/>
        <v>447.8</v>
      </c>
      <c r="I184" s="7">
        <f t="shared" si="44"/>
        <v>470.1</v>
      </c>
      <c r="J184" s="7">
        <f t="shared" si="44"/>
        <v>493.6</v>
      </c>
      <c r="K184" s="10"/>
      <c r="L184" s="4"/>
      <c r="M184" s="4"/>
    </row>
    <row r="185" spans="1:13" s="3" customFormat="1">
      <c r="A185" s="8">
        <v>175</v>
      </c>
      <c r="B185" s="10" t="s">
        <v>5</v>
      </c>
      <c r="C185" s="7">
        <f t="shared" si="25"/>
        <v>0</v>
      </c>
      <c r="D185" s="7">
        <f t="shared" si="26"/>
        <v>0</v>
      </c>
      <c r="E185" s="7">
        <f t="shared" si="27"/>
        <v>0</v>
      </c>
      <c r="F185" s="7">
        <f t="shared" si="27"/>
        <v>0</v>
      </c>
      <c r="G185" s="7">
        <f t="shared" si="27"/>
        <v>0</v>
      </c>
      <c r="H185" s="7">
        <f t="shared" si="27"/>
        <v>0</v>
      </c>
      <c r="I185" s="7">
        <f t="shared" si="27"/>
        <v>0</v>
      </c>
      <c r="J185" s="7">
        <f t="shared" si="27"/>
        <v>0</v>
      </c>
      <c r="K185" s="10"/>
      <c r="L185" s="4"/>
      <c r="M185" s="4"/>
    </row>
    <row r="186" spans="1:13" s="3" customFormat="1" ht="25.5">
      <c r="A186" s="8">
        <v>176</v>
      </c>
      <c r="B186" s="13" t="s">
        <v>218</v>
      </c>
      <c r="C186" s="7">
        <f t="shared" si="25"/>
        <v>2092.5</v>
      </c>
      <c r="D186" s="7">
        <f>D189</f>
        <v>606.79999999999995</v>
      </c>
      <c r="E186" s="7">
        <f>E187+E188+E189+E190</f>
        <v>653</v>
      </c>
      <c r="F186" s="7">
        <f>F187+F188+F189+F190</f>
        <v>406.2</v>
      </c>
      <c r="G186" s="7">
        <f>G187+G188+G189+G190</f>
        <v>426.5</v>
      </c>
      <c r="H186" s="7">
        <f t="shared" si="27"/>
        <v>0</v>
      </c>
      <c r="I186" s="7">
        <f t="shared" si="27"/>
        <v>0</v>
      </c>
      <c r="J186" s="7">
        <f t="shared" si="27"/>
        <v>0</v>
      </c>
      <c r="K186" s="10"/>
      <c r="L186" s="4"/>
      <c r="M186" s="4"/>
    </row>
    <row r="187" spans="1:13" s="3" customFormat="1">
      <c r="A187" s="8">
        <v>177</v>
      </c>
      <c r="B187" s="13" t="s">
        <v>2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10"/>
      <c r="L187" s="4"/>
      <c r="M187" s="4"/>
    </row>
    <row r="188" spans="1:13" s="3" customFormat="1">
      <c r="A188" s="8">
        <v>178</v>
      </c>
      <c r="B188" s="10" t="s">
        <v>3</v>
      </c>
      <c r="C188" s="7">
        <f t="shared" si="25"/>
        <v>0</v>
      </c>
      <c r="D188" s="7">
        <f t="shared" si="26"/>
        <v>0</v>
      </c>
      <c r="E188" s="7">
        <f t="shared" si="27"/>
        <v>0</v>
      </c>
      <c r="F188" s="7">
        <f t="shared" si="27"/>
        <v>0</v>
      </c>
      <c r="G188" s="7">
        <f t="shared" si="27"/>
        <v>0</v>
      </c>
      <c r="H188" s="7">
        <f t="shared" si="27"/>
        <v>0</v>
      </c>
      <c r="I188" s="7">
        <f t="shared" si="27"/>
        <v>0</v>
      </c>
      <c r="J188" s="7">
        <f t="shared" si="27"/>
        <v>0</v>
      </c>
      <c r="K188" s="10"/>
      <c r="L188" s="4"/>
      <c r="M188" s="4"/>
    </row>
    <row r="189" spans="1:13" s="3" customFormat="1">
      <c r="A189" s="8">
        <v>179</v>
      </c>
      <c r="B189" s="10" t="s">
        <v>4</v>
      </c>
      <c r="C189" s="7">
        <f t="shared" si="25"/>
        <v>2092.5</v>
      </c>
      <c r="D189" s="7">
        <f>D194+D199</f>
        <v>606.79999999999995</v>
      </c>
      <c r="E189" s="7">
        <f>E194+E199</f>
        <v>653</v>
      </c>
      <c r="F189" s="7">
        <f>F194+F199</f>
        <v>406.2</v>
      </c>
      <c r="G189" s="7">
        <f>G194+G199</f>
        <v>426.5</v>
      </c>
      <c r="H189" s="7">
        <f t="shared" si="27"/>
        <v>0</v>
      </c>
      <c r="I189" s="7">
        <f t="shared" si="27"/>
        <v>0</v>
      </c>
      <c r="J189" s="7">
        <f t="shared" si="27"/>
        <v>0</v>
      </c>
      <c r="K189" s="10"/>
      <c r="L189" s="4"/>
      <c r="M189" s="4"/>
    </row>
    <row r="190" spans="1:13" s="3" customFormat="1">
      <c r="A190" s="8">
        <v>180</v>
      </c>
      <c r="B190" s="10" t="s">
        <v>5</v>
      </c>
      <c r="C190" s="7">
        <f t="shared" si="25"/>
        <v>0</v>
      </c>
      <c r="D190" s="7">
        <f t="shared" si="26"/>
        <v>0</v>
      </c>
      <c r="E190" s="7">
        <f t="shared" si="27"/>
        <v>0</v>
      </c>
      <c r="F190" s="7">
        <f t="shared" si="27"/>
        <v>0</v>
      </c>
      <c r="G190" s="7">
        <f t="shared" si="27"/>
        <v>0</v>
      </c>
      <c r="H190" s="7">
        <f t="shared" si="27"/>
        <v>0</v>
      </c>
      <c r="I190" s="7">
        <f t="shared" si="27"/>
        <v>0</v>
      </c>
      <c r="J190" s="7">
        <f t="shared" si="27"/>
        <v>0</v>
      </c>
      <c r="K190" s="10"/>
      <c r="L190" s="4"/>
      <c r="M190" s="4"/>
    </row>
    <row r="191" spans="1:13" s="3" customFormat="1" ht="25.5">
      <c r="A191" s="8">
        <v>181</v>
      </c>
      <c r="B191" s="13" t="s">
        <v>219</v>
      </c>
      <c r="C191" s="7">
        <f t="shared" si="25"/>
        <v>3456.9</v>
      </c>
      <c r="D191" s="7">
        <f>D192+D193+D194+D195</f>
        <v>600</v>
      </c>
      <c r="E191" s="7">
        <f>E192+E193+E194+E195</f>
        <v>646.79999999999995</v>
      </c>
      <c r="F191" s="7">
        <v>400</v>
      </c>
      <c r="G191" s="7">
        <f>G193+G194+G195</f>
        <v>420</v>
      </c>
      <c r="H191" s="7">
        <f>H193+H194+H195</f>
        <v>441</v>
      </c>
      <c r="I191" s="7">
        <f>I193+I194+I195</f>
        <v>463</v>
      </c>
      <c r="J191" s="7">
        <f>J193+J194+J195</f>
        <v>486.1</v>
      </c>
      <c r="K191" s="10"/>
      <c r="L191" s="4"/>
      <c r="M191" s="4"/>
    </row>
    <row r="192" spans="1:13" s="3" customFormat="1">
      <c r="A192" s="8">
        <v>182</v>
      </c>
      <c r="B192" s="13" t="s">
        <v>2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10"/>
      <c r="L192" s="4"/>
      <c r="M192" s="4"/>
    </row>
    <row r="193" spans="1:13" s="3" customFormat="1">
      <c r="A193" s="8">
        <v>183</v>
      </c>
      <c r="B193" s="10" t="s">
        <v>3</v>
      </c>
      <c r="C193" s="7">
        <f t="shared" si="25"/>
        <v>0</v>
      </c>
      <c r="D193" s="7">
        <f t="shared" si="26"/>
        <v>0</v>
      </c>
      <c r="E193" s="7">
        <f t="shared" si="27"/>
        <v>0</v>
      </c>
      <c r="F193" s="7">
        <f t="shared" si="27"/>
        <v>0</v>
      </c>
      <c r="G193" s="7">
        <f t="shared" si="27"/>
        <v>0</v>
      </c>
      <c r="H193" s="7">
        <f t="shared" si="27"/>
        <v>0</v>
      </c>
      <c r="I193" s="7">
        <f t="shared" si="27"/>
        <v>0</v>
      </c>
      <c r="J193" s="7">
        <f t="shared" si="27"/>
        <v>0</v>
      </c>
      <c r="K193" s="10"/>
      <c r="L193" s="4"/>
      <c r="M193" s="4"/>
    </row>
    <row r="194" spans="1:13" s="3" customFormat="1">
      <c r="A194" s="8">
        <v>184</v>
      </c>
      <c r="B194" s="10" t="s">
        <v>4</v>
      </c>
      <c r="C194" s="7">
        <f t="shared" si="25"/>
        <v>3456.9</v>
      </c>
      <c r="D194" s="7">
        <f>400+200</f>
        <v>600</v>
      </c>
      <c r="E194" s="7">
        <v>646.79999999999995</v>
      </c>
      <c r="F194" s="7">
        <v>400</v>
      </c>
      <c r="G194" s="7">
        <v>420</v>
      </c>
      <c r="H194" s="7">
        <v>441</v>
      </c>
      <c r="I194" s="7">
        <v>463</v>
      </c>
      <c r="J194" s="7">
        <v>486.1</v>
      </c>
      <c r="K194" s="10"/>
      <c r="L194" s="4"/>
      <c r="M194" s="4"/>
    </row>
    <row r="195" spans="1:13" s="3" customFormat="1">
      <c r="A195" s="8">
        <v>185</v>
      </c>
      <c r="B195" s="10" t="s">
        <v>5</v>
      </c>
      <c r="C195" s="7">
        <f t="shared" si="25"/>
        <v>0</v>
      </c>
      <c r="D195" s="7">
        <f t="shared" si="26"/>
        <v>0</v>
      </c>
      <c r="E195" s="7">
        <f t="shared" si="27"/>
        <v>0</v>
      </c>
      <c r="F195" s="7">
        <f t="shared" si="27"/>
        <v>0</v>
      </c>
      <c r="G195" s="7">
        <f t="shared" si="27"/>
        <v>0</v>
      </c>
      <c r="H195" s="7">
        <f t="shared" si="27"/>
        <v>0</v>
      </c>
      <c r="I195" s="7">
        <f t="shared" si="27"/>
        <v>0</v>
      </c>
      <c r="J195" s="7">
        <f t="shared" si="27"/>
        <v>0</v>
      </c>
      <c r="K195" s="10"/>
      <c r="L195" s="4"/>
      <c r="M195" s="4"/>
    </row>
    <row r="196" spans="1:13" s="3" customFormat="1">
      <c r="A196" s="8">
        <v>186</v>
      </c>
      <c r="B196" s="13" t="s">
        <v>18</v>
      </c>
      <c r="C196" s="7">
        <f t="shared" si="25"/>
        <v>47.14</v>
      </c>
      <c r="D196" s="7">
        <f>D197+D198+D199+D200</f>
        <v>6.8</v>
      </c>
      <c r="E196" s="7">
        <f>E198+E199+E201</f>
        <v>6.2</v>
      </c>
      <c r="F196" s="7">
        <f>F198+F199+F201</f>
        <v>6.2</v>
      </c>
      <c r="G196" s="7">
        <v>6.5</v>
      </c>
      <c r="H196" s="7">
        <v>6.8</v>
      </c>
      <c r="I196" s="7">
        <v>7.14</v>
      </c>
      <c r="J196" s="7">
        <f>J198+J199+J201</f>
        <v>7.5</v>
      </c>
      <c r="K196" s="10"/>
      <c r="L196" s="4"/>
      <c r="M196" s="4"/>
    </row>
    <row r="197" spans="1:13" s="3" customFormat="1">
      <c r="A197" s="8">
        <v>187</v>
      </c>
      <c r="B197" s="13" t="s">
        <v>2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10"/>
      <c r="L197" s="4"/>
      <c r="M197" s="4"/>
    </row>
    <row r="198" spans="1:13" s="3" customFormat="1">
      <c r="A198" s="8">
        <v>188</v>
      </c>
      <c r="B198" s="10" t="s">
        <v>3</v>
      </c>
      <c r="C198" s="7">
        <f t="shared" si="25"/>
        <v>0</v>
      </c>
      <c r="D198" s="7">
        <f t="shared" si="26"/>
        <v>0</v>
      </c>
      <c r="E198" s="7">
        <f t="shared" si="27"/>
        <v>0</v>
      </c>
      <c r="F198" s="7">
        <f t="shared" si="27"/>
        <v>0</v>
      </c>
      <c r="G198" s="7">
        <f t="shared" si="27"/>
        <v>0</v>
      </c>
      <c r="H198" s="7">
        <f t="shared" si="27"/>
        <v>0</v>
      </c>
      <c r="I198" s="7">
        <f t="shared" si="27"/>
        <v>0</v>
      </c>
      <c r="J198" s="7">
        <f t="shared" si="27"/>
        <v>0</v>
      </c>
      <c r="K198" s="10"/>
      <c r="L198" s="4"/>
      <c r="M198" s="4"/>
    </row>
    <row r="199" spans="1:13" s="3" customFormat="1">
      <c r="A199" s="8">
        <v>189</v>
      </c>
      <c r="B199" s="10" t="s">
        <v>4</v>
      </c>
      <c r="C199" s="7">
        <f t="shared" si="25"/>
        <v>47.1</v>
      </c>
      <c r="D199" s="7">
        <v>6.8</v>
      </c>
      <c r="E199" s="7">
        <v>6.2</v>
      </c>
      <c r="F199" s="7">
        <v>6.2</v>
      </c>
      <c r="G199" s="7">
        <v>6.5</v>
      </c>
      <c r="H199" s="7">
        <v>6.8</v>
      </c>
      <c r="I199" s="7">
        <v>7.1</v>
      </c>
      <c r="J199" s="7">
        <v>7.5</v>
      </c>
      <c r="K199" s="10"/>
      <c r="L199" s="4"/>
      <c r="M199" s="4"/>
    </row>
    <row r="200" spans="1:13" s="3" customFormat="1">
      <c r="A200" s="8">
        <v>190</v>
      </c>
      <c r="B200" s="10" t="s">
        <v>5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10"/>
      <c r="L200" s="4"/>
      <c r="M200" s="4"/>
    </row>
    <row r="201" spans="1:13" s="3" customFormat="1">
      <c r="A201" s="8">
        <v>191</v>
      </c>
      <c r="B201" s="13" t="s">
        <v>199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10"/>
      <c r="L201" s="4"/>
      <c r="M201" s="4"/>
    </row>
    <row r="202" spans="1:13" s="3" customFormat="1">
      <c r="A202" s="8">
        <v>192</v>
      </c>
      <c r="B202" s="13" t="s">
        <v>2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10"/>
      <c r="L202" s="4"/>
      <c r="M202" s="4"/>
    </row>
    <row r="203" spans="1:13" s="3" customFormat="1">
      <c r="A203" s="8">
        <v>193</v>
      </c>
      <c r="B203" s="10" t="s">
        <v>3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10"/>
      <c r="L203" s="4"/>
      <c r="M203" s="4"/>
    </row>
    <row r="204" spans="1:13" s="3" customFormat="1">
      <c r="A204" s="8">
        <v>194</v>
      </c>
      <c r="B204" s="10" t="s">
        <v>4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10"/>
      <c r="L204" s="4"/>
      <c r="M204" s="4"/>
    </row>
    <row r="205" spans="1:13" s="3" customFormat="1">
      <c r="A205" s="8">
        <v>195</v>
      </c>
      <c r="B205" s="10" t="s">
        <v>5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10"/>
      <c r="L205" s="4"/>
      <c r="M205" s="4"/>
    </row>
    <row r="206" spans="1:13" s="3" customFormat="1" ht="40.5">
      <c r="A206" s="8">
        <v>196</v>
      </c>
      <c r="B206" s="12" t="s">
        <v>19</v>
      </c>
      <c r="C206" s="9">
        <f>D206+E206+F206+G206+H206+I206+J206</f>
        <v>164325.29999999999</v>
      </c>
      <c r="D206" s="9">
        <f t="shared" ref="D206:J206" si="45">D208+D209+D210</f>
        <v>55571.5</v>
      </c>
      <c r="E206" s="9">
        <f t="shared" si="45"/>
        <v>39398.9</v>
      </c>
      <c r="F206" s="9">
        <f t="shared" si="45"/>
        <v>23826.400000000001</v>
      </c>
      <c r="G206" s="9">
        <f t="shared" si="45"/>
        <v>18364.400000000001</v>
      </c>
      <c r="H206" s="9">
        <f t="shared" si="45"/>
        <v>20664.099999999999</v>
      </c>
      <c r="I206" s="9">
        <f t="shared" si="45"/>
        <v>3250</v>
      </c>
      <c r="J206" s="9">
        <f t="shared" si="45"/>
        <v>3250</v>
      </c>
      <c r="K206" s="48" t="s">
        <v>231</v>
      </c>
      <c r="L206" s="4"/>
      <c r="M206" s="4"/>
    </row>
    <row r="207" spans="1:13" s="3" customFormat="1">
      <c r="A207" s="8">
        <v>197</v>
      </c>
      <c r="B207" s="10" t="s">
        <v>2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10"/>
      <c r="L207" s="4"/>
      <c r="M207" s="4"/>
    </row>
    <row r="208" spans="1:13" s="3" customFormat="1">
      <c r="A208" s="8">
        <v>198</v>
      </c>
      <c r="B208" s="10" t="s">
        <v>3</v>
      </c>
      <c r="C208" s="7">
        <f t="shared" si="25"/>
        <v>0</v>
      </c>
      <c r="D208" s="7">
        <f t="shared" si="26"/>
        <v>0</v>
      </c>
      <c r="E208" s="7">
        <f t="shared" si="27"/>
        <v>0</v>
      </c>
      <c r="F208" s="7">
        <f t="shared" si="28"/>
        <v>0</v>
      </c>
      <c r="G208" s="7">
        <f t="shared" si="28"/>
        <v>0</v>
      </c>
      <c r="H208" s="7">
        <f t="shared" si="30"/>
        <v>0</v>
      </c>
      <c r="I208" s="7">
        <f t="shared" si="30"/>
        <v>0</v>
      </c>
      <c r="J208" s="7">
        <f t="shared" si="30"/>
        <v>0</v>
      </c>
      <c r="K208" s="10"/>
      <c r="L208" s="4"/>
      <c r="M208" s="4"/>
    </row>
    <row r="209" spans="1:13" s="3" customFormat="1">
      <c r="A209" s="8">
        <v>199</v>
      </c>
      <c r="B209" s="10" t="s">
        <v>4</v>
      </c>
      <c r="C209" s="7">
        <f t="shared" si="25"/>
        <v>164325.29999999999</v>
      </c>
      <c r="D209" s="7">
        <f t="shared" ref="D209:J209" si="46">D214+D219+D224+D229+D234+D239+D244+D249+D254+D259</f>
        <v>55571.5</v>
      </c>
      <c r="E209" s="7">
        <f>E214+E219+E224+E229+E234+E239+E244+E249+E254+E259+E269+E264</f>
        <v>39398.9</v>
      </c>
      <c r="F209" s="7">
        <f t="shared" si="46"/>
        <v>23826.400000000001</v>
      </c>
      <c r="G209" s="7">
        <f t="shared" si="46"/>
        <v>18364.400000000001</v>
      </c>
      <c r="H209" s="7">
        <f>H214+H219+H224+H229+H234+H239+H244+H249+H254+H259</f>
        <v>20664.099999999999</v>
      </c>
      <c r="I209" s="7">
        <f t="shared" si="46"/>
        <v>3250</v>
      </c>
      <c r="J209" s="7">
        <f t="shared" si="46"/>
        <v>3250</v>
      </c>
      <c r="K209" s="10"/>
      <c r="L209" s="4"/>
      <c r="M209" s="4"/>
    </row>
    <row r="210" spans="1:13" s="3" customFormat="1">
      <c r="A210" s="8">
        <v>200</v>
      </c>
      <c r="B210" s="10" t="s">
        <v>5</v>
      </c>
      <c r="C210" s="7">
        <f t="shared" si="25"/>
        <v>0</v>
      </c>
      <c r="D210" s="7">
        <f t="shared" si="26"/>
        <v>0</v>
      </c>
      <c r="E210" s="7">
        <f t="shared" si="27"/>
        <v>0</v>
      </c>
      <c r="F210" s="7">
        <f t="shared" si="28"/>
        <v>0</v>
      </c>
      <c r="G210" s="7">
        <f t="shared" si="28"/>
        <v>0</v>
      </c>
      <c r="H210" s="7">
        <f t="shared" si="30"/>
        <v>0</v>
      </c>
      <c r="I210" s="7">
        <f t="shared" si="30"/>
        <v>0</v>
      </c>
      <c r="J210" s="7">
        <f t="shared" si="30"/>
        <v>0</v>
      </c>
      <c r="K210" s="10"/>
      <c r="L210" s="4"/>
      <c r="M210" s="4"/>
    </row>
    <row r="211" spans="1:13" s="3" customFormat="1" ht="25.5">
      <c r="A211" s="8">
        <v>201</v>
      </c>
      <c r="B211" s="13" t="s">
        <v>200</v>
      </c>
      <c r="C211" s="7">
        <f>D211+E211+F211+G211+H211+I211+J211</f>
        <v>2600</v>
      </c>
      <c r="D211" s="7">
        <v>0</v>
      </c>
      <c r="E211" s="7">
        <f>E213+E214+E215</f>
        <v>0</v>
      </c>
      <c r="F211" s="7">
        <f>F213+F214+F215</f>
        <v>0</v>
      </c>
      <c r="G211" s="7">
        <f>G213+G214+G215</f>
        <v>800</v>
      </c>
      <c r="H211" s="7">
        <v>600</v>
      </c>
      <c r="I211" s="7">
        <v>600</v>
      </c>
      <c r="J211" s="7">
        <v>600</v>
      </c>
      <c r="K211" s="10"/>
      <c r="L211" s="4"/>
      <c r="M211" s="4"/>
    </row>
    <row r="212" spans="1:13" s="3" customFormat="1">
      <c r="A212" s="8">
        <v>202</v>
      </c>
      <c r="B212" s="13" t="s">
        <v>2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10"/>
      <c r="L212" s="4"/>
      <c r="M212" s="4"/>
    </row>
    <row r="213" spans="1:13" s="3" customFormat="1">
      <c r="A213" s="8">
        <v>203</v>
      </c>
      <c r="B213" s="10" t="s">
        <v>3</v>
      </c>
      <c r="C213" s="7">
        <f t="shared" si="25"/>
        <v>0</v>
      </c>
      <c r="D213" s="7">
        <f t="shared" si="26"/>
        <v>0</v>
      </c>
      <c r="E213" s="7">
        <f t="shared" si="27"/>
        <v>0</v>
      </c>
      <c r="F213" s="7">
        <f t="shared" si="28"/>
        <v>0</v>
      </c>
      <c r="G213" s="7">
        <f t="shared" si="28"/>
        <v>0</v>
      </c>
      <c r="H213" s="7">
        <f t="shared" si="30"/>
        <v>0</v>
      </c>
      <c r="I213" s="7">
        <f t="shared" si="30"/>
        <v>0</v>
      </c>
      <c r="J213" s="7">
        <f t="shared" si="30"/>
        <v>0</v>
      </c>
      <c r="K213" s="10"/>
      <c r="L213" s="4"/>
      <c r="M213" s="4"/>
    </row>
    <row r="214" spans="1:13" s="3" customFormat="1">
      <c r="A214" s="8">
        <v>204</v>
      </c>
      <c r="B214" s="10" t="s">
        <v>4</v>
      </c>
      <c r="C214" s="7">
        <f t="shared" si="25"/>
        <v>2600</v>
      </c>
      <c r="D214" s="7">
        <v>0</v>
      </c>
      <c r="E214" s="7">
        <v>0</v>
      </c>
      <c r="F214" s="7">
        <v>0</v>
      </c>
      <c r="G214" s="7">
        <v>800</v>
      </c>
      <c r="H214" s="7">
        <v>600</v>
      </c>
      <c r="I214" s="7">
        <v>600</v>
      </c>
      <c r="J214" s="7">
        <v>600</v>
      </c>
      <c r="K214" s="10"/>
      <c r="L214" s="4"/>
      <c r="M214" s="4"/>
    </row>
    <row r="215" spans="1:13" s="3" customFormat="1">
      <c r="A215" s="8">
        <v>205</v>
      </c>
      <c r="B215" s="10" t="s">
        <v>5</v>
      </c>
      <c r="C215" s="7">
        <f t="shared" si="25"/>
        <v>0</v>
      </c>
      <c r="D215" s="7">
        <f t="shared" si="26"/>
        <v>0</v>
      </c>
      <c r="E215" s="7">
        <f t="shared" si="27"/>
        <v>0</v>
      </c>
      <c r="F215" s="7">
        <f t="shared" si="28"/>
        <v>0</v>
      </c>
      <c r="G215" s="7">
        <f t="shared" si="28"/>
        <v>0</v>
      </c>
      <c r="H215" s="7">
        <f t="shared" si="30"/>
        <v>0</v>
      </c>
      <c r="I215" s="7">
        <f t="shared" si="30"/>
        <v>0</v>
      </c>
      <c r="J215" s="7">
        <f t="shared" si="30"/>
        <v>0</v>
      </c>
      <c r="K215" s="10"/>
      <c r="L215" s="4"/>
      <c r="M215" s="4"/>
    </row>
    <row r="216" spans="1:13" s="3" customFormat="1" ht="25.5">
      <c r="A216" s="8">
        <v>206</v>
      </c>
      <c r="B216" s="13" t="s">
        <v>307</v>
      </c>
      <c r="C216" s="7">
        <f>D216+E216+F216+G216+H216+I216+J216</f>
        <v>8500</v>
      </c>
      <c r="D216" s="7">
        <f>D218+D219+D220</f>
        <v>1100</v>
      </c>
      <c r="E216" s="7">
        <f>E218+E219+E220</f>
        <v>5000</v>
      </c>
      <c r="F216" s="7">
        <f>F218+F219+F220</f>
        <v>0</v>
      </c>
      <c r="G216" s="7">
        <f>G218+G219+G220</f>
        <v>600</v>
      </c>
      <c r="H216" s="7">
        <v>600</v>
      </c>
      <c r="I216" s="7">
        <v>600</v>
      </c>
      <c r="J216" s="7">
        <v>600</v>
      </c>
      <c r="K216" s="10"/>
      <c r="L216" s="4"/>
      <c r="M216" s="4"/>
    </row>
    <row r="217" spans="1:13" s="3" customFormat="1">
      <c r="A217" s="8">
        <v>207</v>
      </c>
      <c r="B217" s="13" t="s">
        <v>2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10"/>
      <c r="L217" s="4"/>
      <c r="M217" s="4"/>
    </row>
    <row r="218" spans="1:13" s="3" customFormat="1">
      <c r="A218" s="8">
        <v>208</v>
      </c>
      <c r="B218" s="10" t="s">
        <v>3</v>
      </c>
      <c r="C218" s="7">
        <f t="shared" ref="C218:C291" si="47">D218+E218+F218+G218+H218+I218+J218</f>
        <v>0</v>
      </c>
      <c r="D218" s="7">
        <f t="shared" ref="D218:D291" si="48">E218+F218+G218+H218+I218+J218+K218</f>
        <v>0</v>
      </c>
      <c r="E218" s="7">
        <f t="shared" ref="E218:G291" si="49">F218+G218+H218+I218+J218+K218+L218</f>
        <v>0</v>
      </c>
      <c r="F218" s="7">
        <v>0</v>
      </c>
      <c r="G218" s="7">
        <v>0</v>
      </c>
      <c r="H218" s="7">
        <f t="shared" ref="H218:J291" si="50">I218+J218+K218+L218+M218+N218+O218</f>
        <v>0</v>
      </c>
      <c r="I218" s="7">
        <f t="shared" si="50"/>
        <v>0</v>
      </c>
      <c r="J218" s="7">
        <f t="shared" si="50"/>
        <v>0</v>
      </c>
      <c r="K218" s="10"/>
      <c r="L218" s="4"/>
      <c r="M218" s="4"/>
    </row>
    <row r="219" spans="1:13" s="3" customFormat="1">
      <c r="A219" s="8">
        <v>209</v>
      </c>
      <c r="B219" s="10" t="s">
        <v>4</v>
      </c>
      <c r="C219" s="7">
        <f t="shared" si="47"/>
        <v>8500</v>
      </c>
      <c r="D219" s="7">
        <f>1000+100</f>
        <v>1100</v>
      </c>
      <c r="E219" s="7">
        <v>5000</v>
      </c>
      <c r="F219" s="7">
        <v>0</v>
      </c>
      <c r="G219" s="7">
        <v>600</v>
      </c>
      <c r="H219" s="7">
        <v>600</v>
      </c>
      <c r="I219" s="7">
        <v>600</v>
      </c>
      <c r="J219" s="7">
        <v>600</v>
      </c>
      <c r="K219" s="10"/>
      <c r="L219" s="4"/>
      <c r="M219" s="4"/>
    </row>
    <row r="220" spans="1:13" s="3" customFormat="1">
      <c r="A220" s="8">
        <v>210</v>
      </c>
      <c r="B220" s="10" t="s">
        <v>5</v>
      </c>
      <c r="C220" s="7">
        <f t="shared" si="47"/>
        <v>0</v>
      </c>
      <c r="D220" s="7">
        <f t="shared" si="48"/>
        <v>0</v>
      </c>
      <c r="E220" s="7">
        <f t="shared" si="49"/>
        <v>0</v>
      </c>
      <c r="F220" s="7">
        <f t="shared" ref="F220:G260" si="51">G220+H220+I220+J220+K220+L220+M220</f>
        <v>0</v>
      </c>
      <c r="G220" s="7">
        <f t="shared" si="51"/>
        <v>0</v>
      </c>
      <c r="H220" s="7">
        <f t="shared" si="50"/>
        <v>0</v>
      </c>
      <c r="I220" s="7">
        <f t="shared" si="50"/>
        <v>0</v>
      </c>
      <c r="J220" s="7">
        <f t="shared" si="50"/>
        <v>0</v>
      </c>
      <c r="K220" s="10"/>
      <c r="L220" s="4"/>
      <c r="M220" s="4"/>
    </row>
    <row r="221" spans="1:13" s="3" customFormat="1" ht="25.5">
      <c r="A221" s="8">
        <v>211</v>
      </c>
      <c r="B221" s="13" t="s">
        <v>273</v>
      </c>
      <c r="C221" s="7">
        <f>D221+E221+F221+G221+H221+I221+J221</f>
        <v>1550</v>
      </c>
      <c r="D221" s="7">
        <f>D223+D224+D225</f>
        <v>0</v>
      </c>
      <c r="E221" s="7">
        <f>E223+E224+E225</f>
        <v>0</v>
      </c>
      <c r="F221" s="7">
        <f>F223+F224+F225</f>
        <v>0</v>
      </c>
      <c r="G221" s="7">
        <f>G223+G224+G225</f>
        <v>350</v>
      </c>
      <c r="H221" s="7">
        <v>400</v>
      </c>
      <c r="I221" s="7">
        <v>400</v>
      </c>
      <c r="J221" s="7">
        <v>400</v>
      </c>
      <c r="K221" s="10"/>
      <c r="L221" s="4"/>
      <c r="M221" s="4"/>
    </row>
    <row r="222" spans="1:13" s="3" customFormat="1">
      <c r="A222" s="8">
        <v>212</v>
      </c>
      <c r="B222" s="13" t="s">
        <v>2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10"/>
      <c r="L222" s="4"/>
      <c r="M222" s="4"/>
    </row>
    <row r="223" spans="1:13" s="3" customFormat="1">
      <c r="A223" s="8">
        <v>213</v>
      </c>
      <c r="B223" s="10" t="s">
        <v>3</v>
      </c>
      <c r="C223" s="7">
        <f t="shared" si="47"/>
        <v>0</v>
      </c>
      <c r="D223" s="7">
        <f t="shared" si="48"/>
        <v>0</v>
      </c>
      <c r="E223" s="7">
        <f t="shared" si="49"/>
        <v>0</v>
      </c>
      <c r="F223" s="7">
        <f t="shared" si="51"/>
        <v>0</v>
      </c>
      <c r="G223" s="7">
        <f t="shared" si="51"/>
        <v>0</v>
      </c>
      <c r="H223" s="7">
        <f t="shared" si="50"/>
        <v>0</v>
      </c>
      <c r="I223" s="7">
        <f t="shared" si="50"/>
        <v>0</v>
      </c>
      <c r="J223" s="7">
        <f t="shared" si="50"/>
        <v>0</v>
      </c>
      <c r="K223" s="10"/>
      <c r="L223" s="4"/>
      <c r="M223" s="4"/>
    </row>
    <row r="224" spans="1:13" s="3" customFormat="1">
      <c r="A224" s="8">
        <v>214</v>
      </c>
      <c r="B224" s="10" t="s">
        <v>4</v>
      </c>
      <c r="C224" s="7">
        <f t="shared" si="47"/>
        <v>1550</v>
      </c>
      <c r="D224" s="7">
        <v>0</v>
      </c>
      <c r="E224" s="7">
        <v>0</v>
      </c>
      <c r="F224" s="7">
        <v>0</v>
      </c>
      <c r="G224" s="7">
        <v>350</v>
      </c>
      <c r="H224" s="7">
        <v>400</v>
      </c>
      <c r="I224" s="7">
        <v>400</v>
      </c>
      <c r="J224" s="7">
        <v>400</v>
      </c>
      <c r="K224" s="10"/>
      <c r="L224" s="4"/>
      <c r="M224" s="4"/>
    </row>
    <row r="225" spans="1:13" s="3" customFormat="1">
      <c r="A225" s="8">
        <v>215</v>
      </c>
      <c r="B225" s="10" t="s">
        <v>5</v>
      </c>
      <c r="C225" s="7">
        <f t="shared" si="47"/>
        <v>0</v>
      </c>
      <c r="D225" s="7">
        <f t="shared" si="48"/>
        <v>0</v>
      </c>
      <c r="E225" s="7">
        <f t="shared" si="49"/>
        <v>0</v>
      </c>
      <c r="F225" s="7">
        <f t="shared" si="51"/>
        <v>0</v>
      </c>
      <c r="G225" s="7">
        <f t="shared" si="51"/>
        <v>0</v>
      </c>
      <c r="H225" s="7">
        <f t="shared" si="50"/>
        <v>0</v>
      </c>
      <c r="I225" s="7">
        <f t="shared" si="50"/>
        <v>0</v>
      </c>
      <c r="J225" s="7">
        <f t="shared" si="50"/>
        <v>0</v>
      </c>
      <c r="K225" s="10"/>
      <c r="L225" s="4"/>
      <c r="M225" s="4"/>
    </row>
    <row r="226" spans="1:13" s="3" customFormat="1" ht="29.25" customHeight="1">
      <c r="A226" s="8">
        <v>216</v>
      </c>
      <c r="B226" s="13" t="s">
        <v>235</v>
      </c>
      <c r="C226" s="7">
        <f t="shared" si="47"/>
        <v>2400</v>
      </c>
      <c r="D226" s="7">
        <f>D229+D228+D230</f>
        <v>0</v>
      </c>
      <c r="E226" s="7">
        <f>E228+E229+E230</f>
        <v>0</v>
      </c>
      <c r="F226" s="7">
        <f>F228+F229+F230</f>
        <v>0</v>
      </c>
      <c r="G226" s="7">
        <f>G228+G229+G230</f>
        <v>600</v>
      </c>
      <c r="H226" s="7">
        <v>600</v>
      </c>
      <c r="I226" s="7">
        <v>600</v>
      </c>
      <c r="J226" s="7">
        <v>600</v>
      </c>
      <c r="K226" s="10"/>
      <c r="L226" s="4"/>
      <c r="M226" s="4"/>
    </row>
    <row r="227" spans="1:13" s="3" customFormat="1" ht="15" customHeight="1">
      <c r="A227" s="8">
        <v>217</v>
      </c>
      <c r="B227" s="13" t="s">
        <v>2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10"/>
      <c r="L227" s="4"/>
      <c r="M227" s="4"/>
    </row>
    <row r="228" spans="1:13" s="3" customFormat="1">
      <c r="A228" s="8">
        <v>218</v>
      </c>
      <c r="B228" s="10" t="s">
        <v>3</v>
      </c>
      <c r="C228" s="7">
        <f t="shared" si="47"/>
        <v>0</v>
      </c>
      <c r="D228" s="7">
        <f t="shared" si="48"/>
        <v>0</v>
      </c>
      <c r="E228" s="7">
        <f t="shared" si="49"/>
        <v>0</v>
      </c>
      <c r="F228" s="7">
        <f t="shared" si="51"/>
        <v>0</v>
      </c>
      <c r="G228" s="7">
        <f t="shared" si="51"/>
        <v>0</v>
      </c>
      <c r="H228" s="7">
        <f t="shared" si="50"/>
        <v>0</v>
      </c>
      <c r="I228" s="7">
        <f t="shared" si="50"/>
        <v>0</v>
      </c>
      <c r="J228" s="7">
        <f t="shared" si="50"/>
        <v>0</v>
      </c>
      <c r="K228" s="10"/>
      <c r="L228" s="4"/>
      <c r="M228" s="4"/>
    </row>
    <row r="229" spans="1:13" s="3" customFormat="1">
      <c r="A229" s="8">
        <v>219</v>
      </c>
      <c r="B229" s="10" t="s">
        <v>4</v>
      </c>
      <c r="C229" s="7">
        <f t="shared" si="47"/>
        <v>2400</v>
      </c>
      <c r="D229" s="7">
        <v>0</v>
      </c>
      <c r="E229" s="7">
        <v>0</v>
      </c>
      <c r="F229" s="7">
        <v>0</v>
      </c>
      <c r="G229" s="7">
        <v>600</v>
      </c>
      <c r="H229" s="7">
        <v>600</v>
      </c>
      <c r="I229" s="7">
        <v>600</v>
      </c>
      <c r="J229" s="7">
        <v>600</v>
      </c>
      <c r="K229" s="10"/>
      <c r="L229" s="4"/>
      <c r="M229" s="4"/>
    </row>
    <row r="230" spans="1:13" s="3" customFormat="1">
      <c r="A230" s="8">
        <v>220</v>
      </c>
      <c r="B230" s="10" t="s">
        <v>5</v>
      </c>
      <c r="C230" s="7">
        <f t="shared" si="47"/>
        <v>0</v>
      </c>
      <c r="D230" s="7">
        <f t="shared" si="48"/>
        <v>0</v>
      </c>
      <c r="E230" s="7">
        <f t="shared" si="49"/>
        <v>0</v>
      </c>
      <c r="F230" s="7">
        <f t="shared" si="51"/>
        <v>0</v>
      </c>
      <c r="G230" s="7">
        <f t="shared" si="51"/>
        <v>0</v>
      </c>
      <c r="H230" s="7">
        <f t="shared" si="50"/>
        <v>0</v>
      </c>
      <c r="I230" s="7">
        <f t="shared" si="50"/>
        <v>0</v>
      </c>
      <c r="J230" s="7">
        <f t="shared" si="50"/>
        <v>0</v>
      </c>
      <c r="K230" s="10"/>
      <c r="L230" s="4"/>
      <c r="M230" s="4"/>
    </row>
    <row r="231" spans="1:13" s="3" customFormat="1" ht="25.5">
      <c r="A231" s="8">
        <v>221</v>
      </c>
      <c r="B231" s="13" t="s">
        <v>201</v>
      </c>
      <c r="C231" s="7">
        <f t="shared" si="47"/>
        <v>900</v>
      </c>
      <c r="D231" s="7">
        <v>0</v>
      </c>
      <c r="E231" s="7">
        <v>0</v>
      </c>
      <c r="F231" s="7">
        <v>0</v>
      </c>
      <c r="G231" s="7">
        <v>0</v>
      </c>
      <c r="H231" s="7">
        <f>H233+H234+H235</f>
        <v>300</v>
      </c>
      <c r="I231" s="7">
        <f>I233+I234+I235</f>
        <v>300</v>
      </c>
      <c r="J231" s="7">
        <f>J233+J234+J235</f>
        <v>300</v>
      </c>
      <c r="K231" s="10"/>
      <c r="L231" s="4"/>
      <c r="M231" s="4"/>
    </row>
    <row r="232" spans="1:13" s="3" customFormat="1">
      <c r="A232" s="8">
        <v>222</v>
      </c>
      <c r="B232" s="13" t="s">
        <v>2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10"/>
      <c r="L232" s="4"/>
      <c r="M232" s="4"/>
    </row>
    <row r="233" spans="1:13" s="3" customFormat="1">
      <c r="A233" s="8">
        <v>223</v>
      </c>
      <c r="B233" s="10" t="s">
        <v>3</v>
      </c>
      <c r="C233" s="7">
        <f t="shared" si="47"/>
        <v>0</v>
      </c>
      <c r="D233" s="7">
        <f t="shared" si="48"/>
        <v>0</v>
      </c>
      <c r="E233" s="7">
        <f t="shared" si="49"/>
        <v>0</v>
      </c>
      <c r="F233" s="7">
        <f t="shared" si="51"/>
        <v>0</v>
      </c>
      <c r="G233" s="7">
        <f t="shared" si="51"/>
        <v>0</v>
      </c>
      <c r="H233" s="7">
        <f t="shared" si="50"/>
        <v>0</v>
      </c>
      <c r="I233" s="7">
        <f t="shared" si="50"/>
        <v>0</v>
      </c>
      <c r="J233" s="7">
        <f t="shared" si="50"/>
        <v>0</v>
      </c>
      <c r="K233" s="10"/>
      <c r="L233" s="4"/>
      <c r="M233" s="4"/>
    </row>
    <row r="234" spans="1:13" s="3" customFormat="1">
      <c r="A234" s="8">
        <v>224</v>
      </c>
      <c r="B234" s="10" t="s">
        <v>4</v>
      </c>
      <c r="C234" s="7">
        <f t="shared" si="47"/>
        <v>900</v>
      </c>
      <c r="D234" s="7">
        <v>0</v>
      </c>
      <c r="E234" s="7">
        <v>0</v>
      </c>
      <c r="F234" s="7">
        <v>0</v>
      </c>
      <c r="G234" s="7">
        <v>0</v>
      </c>
      <c r="H234" s="7">
        <v>300</v>
      </c>
      <c r="I234" s="7">
        <v>300</v>
      </c>
      <c r="J234" s="7">
        <v>300</v>
      </c>
      <c r="K234" s="10"/>
      <c r="L234" s="4"/>
      <c r="M234" s="4"/>
    </row>
    <row r="235" spans="1:13" s="3" customFormat="1">
      <c r="A235" s="8">
        <v>225</v>
      </c>
      <c r="B235" s="10" t="s">
        <v>5</v>
      </c>
      <c r="C235" s="7">
        <f t="shared" si="47"/>
        <v>0</v>
      </c>
      <c r="D235" s="7">
        <f t="shared" si="48"/>
        <v>0</v>
      </c>
      <c r="E235" s="7">
        <f t="shared" si="49"/>
        <v>0</v>
      </c>
      <c r="F235" s="7">
        <f t="shared" si="51"/>
        <v>0</v>
      </c>
      <c r="G235" s="7">
        <f t="shared" si="51"/>
        <v>0</v>
      </c>
      <c r="H235" s="7">
        <f t="shared" si="50"/>
        <v>0</v>
      </c>
      <c r="I235" s="7">
        <f t="shared" si="50"/>
        <v>0</v>
      </c>
      <c r="J235" s="7">
        <f t="shared" si="50"/>
        <v>0</v>
      </c>
      <c r="K235" s="10"/>
      <c r="L235" s="4"/>
      <c r="M235" s="4"/>
    </row>
    <row r="236" spans="1:13" s="3" customFormat="1" ht="30.75" customHeight="1">
      <c r="A236" s="8">
        <v>226</v>
      </c>
      <c r="B236" s="13" t="s">
        <v>269</v>
      </c>
      <c r="C236" s="7">
        <f t="shared" si="47"/>
        <v>1200</v>
      </c>
      <c r="D236" s="7">
        <v>0</v>
      </c>
      <c r="E236" s="7">
        <v>0</v>
      </c>
      <c r="F236" s="7">
        <v>0</v>
      </c>
      <c r="G236" s="7">
        <v>0</v>
      </c>
      <c r="H236" s="7">
        <f>H238+H239+H240</f>
        <v>400</v>
      </c>
      <c r="I236" s="7">
        <f>I238+I239+I240</f>
        <v>400</v>
      </c>
      <c r="J236" s="7">
        <f>J238+J239+J240</f>
        <v>400</v>
      </c>
      <c r="K236" s="10"/>
      <c r="L236" s="4"/>
      <c r="M236" s="4"/>
    </row>
    <row r="237" spans="1:13" s="3" customFormat="1">
      <c r="A237" s="8">
        <v>227</v>
      </c>
      <c r="B237" s="13" t="s">
        <v>2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10"/>
      <c r="L237" s="4"/>
      <c r="M237" s="4"/>
    </row>
    <row r="238" spans="1:13" s="3" customFormat="1">
      <c r="A238" s="8">
        <v>228</v>
      </c>
      <c r="B238" s="10" t="s">
        <v>3</v>
      </c>
      <c r="C238" s="7">
        <f t="shared" si="47"/>
        <v>0</v>
      </c>
      <c r="D238" s="7">
        <f t="shared" si="48"/>
        <v>0</v>
      </c>
      <c r="E238" s="7">
        <f t="shared" si="49"/>
        <v>0</v>
      </c>
      <c r="F238" s="7">
        <f t="shared" si="51"/>
        <v>0</v>
      </c>
      <c r="G238" s="7">
        <f t="shared" si="51"/>
        <v>0</v>
      </c>
      <c r="H238" s="7">
        <f t="shared" si="50"/>
        <v>0</v>
      </c>
      <c r="I238" s="7">
        <f t="shared" si="50"/>
        <v>0</v>
      </c>
      <c r="J238" s="7">
        <f t="shared" si="50"/>
        <v>0</v>
      </c>
      <c r="K238" s="10"/>
      <c r="L238" s="4"/>
      <c r="M238" s="4"/>
    </row>
    <row r="239" spans="1:13" s="3" customFormat="1">
      <c r="A239" s="8">
        <v>229</v>
      </c>
      <c r="B239" s="10" t="s">
        <v>4</v>
      </c>
      <c r="C239" s="7">
        <f t="shared" si="47"/>
        <v>1200</v>
      </c>
      <c r="D239" s="7">
        <v>0</v>
      </c>
      <c r="E239" s="7">
        <v>0</v>
      </c>
      <c r="F239" s="7">
        <v>0</v>
      </c>
      <c r="G239" s="7">
        <v>0</v>
      </c>
      <c r="H239" s="7">
        <v>400</v>
      </c>
      <c r="I239" s="7">
        <v>400</v>
      </c>
      <c r="J239" s="7">
        <v>400</v>
      </c>
      <c r="K239" s="10"/>
      <c r="L239" s="4"/>
      <c r="M239" s="4"/>
    </row>
    <row r="240" spans="1:13" s="3" customFormat="1">
      <c r="A240" s="8">
        <v>230</v>
      </c>
      <c r="B240" s="10" t="s">
        <v>5</v>
      </c>
      <c r="C240" s="7">
        <f t="shared" si="47"/>
        <v>0</v>
      </c>
      <c r="D240" s="7">
        <f t="shared" si="48"/>
        <v>0</v>
      </c>
      <c r="E240" s="7">
        <f t="shared" si="49"/>
        <v>0</v>
      </c>
      <c r="F240" s="7">
        <f t="shared" si="51"/>
        <v>0</v>
      </c>
      <c r="G240" s="7">
        <f t="shared" si="51"/>
        <v>0</v>
      </c>
      <c r="H240" s="7">
        <f t="shared" si="50"/>
        <v>0</v>
      </c>
      <c r="I240" s="7">
        <f t="shared" si="50"/>
        <v>0</v>
      </c>
      <c r="J240" s="7">
        <f t="shared" si="50"/>
        <v>0</v>
      </c>
      <c r="K240" s="10"/>
      <c r="L240" s="4"/>
      <c r="M240" s="4"/>
    </row>
    <row r="241" spans="1:13" s="3" customFormat="1" ht="15.75" customHeight="1">
      <c r="A241" s="8">
        <v>231</v>
      </c>
      <c r="B241" s="13" t="s">
        <v>202</v>
      </c>
      <c r="C241" s="7">
        <f t="shared" si="47"/>
        <v>1050</v>
      </c>
      <c r="D241" s="7">
        <v>0</v>
      </c>
      <c r="E241" s="7">
        <v>0</v>
      </c>
      <c r="F241" s="7">
        <v>0</v>
      </c>
      <c r="G241" s="7">
        <v>0</v>
      </c>
      <c r="H241" s="7">
        <f>H243+H244+H245</f>
        <v>350</v>
      </c>
      <c r="I241" s="7">
        <f>I243+I244+I245</f>
        <v>350</v>
      </c>
      <c r="J241" s="7">
        <f>J243+J244+J245</f>
        <v>350</v>
      </c>
      <c r="K241" s="10"/>
      <c r="L241" s="4"/>
      <c r="M241" s="4"/>
    </row>
    <row r="242" spans="1:13" s="3" customFormat="1" ht="15.75" customHeight="1">
      <c r="A242" s="8">
        <v>232</v>
      </c>
      <c r="B242" s="13" t="s">
        <v>2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10"/>
      <c r="L242" s="4"/>
      <c r="M242" s="4"/>
    </row>
    <row r="243" spans="1:13" s="3" customFormat="1">
      <c r="A243" s="8">
        <v>233</v>
      </c>
      <c r="B243" s="10" t="s">
        <v>3</v>
      </c>
      <c r="C243" s="7">
        <f t="shared" si="47"/>
        <v>0</v>
      </c>
      <c r="D243" s="7">
        <f t="shared" si="48"/>
        <v>0</v>
      </c>
      <c r="E243" s="7">
        <f t="shared" si="49"/>
        <v>0</v>
      </c>
      <c r="F243" s="7">
        <f t="shared" si="51"/>
        <v>0</v>
      </c>
      <c r="G243" s="7">
        <f t="shared" si="51"/>
        <v>0</v>
      </c>
      <c r="H243" s="7">
        <f t="shared" si="50"/>
        <v>0</v>
      </c>
      <c r="I243" s="7">
        <f t="shared" si="50"/>
        <v>0</v>
      </c>
      <c r="J243" s="7">
        <f t="shared" si="50"/>
        <v>0</v>
      </c>
      <c r="K243" s="10"/>
      <c r="L243" s="4"/>
      <c r="M243" s="4"/>
    </row>
    <row r="244" spans="1:13" s="3" customFormat="1">
      <c r="A244" s="8">
        <v>234</v>
      </c>
      <c r="B244" s="10" t="s">
        <v>4</v>
      </c>
      <c r="C244" s="7">
        <f t="shared" si="47"/>
        <v>1050</v>
      </c>
      <c r="D244" s="7">
        <v>0</v>
      </c>
      <c r="E244" s="7">
        <v>0</v>
      </c>
      <c r="F244" s="7">
        <v>0</v>
      </c>
      <c r="G244" s="7">
        <v>0</v>
      </c>
      <c r="H244" s="7">
        <v>350</v>
      </c>
      <c r="I244" s="7">
        <v>350</v>
      </c>
      <c r="J244" s="7">
        <v>350</v>
      </c>
      <c r="K244" s="10"/>
      <c r="L244" s="4"/>
      <c r="M244" s="4"/>
    </row>
    <row r="245" spans="1:13" s="3" customFormat="1">
      <c r="A245" s="8">
        <v>235</v>
      </c>
      <c r="B245" s="10" t="s">
        <v>5</v>
      </c>
      <c r="C245" s="7">
        <f t="shared" si="47"/>
        <v>0</v>
      </c>
      <c r="D245" s="7">
        <f t="shared" si="48"/>
        <v>0</v>
      </c>
      <c r="E245" s="7">
        <f t="shared" si="49"/>
        <v>0</v>
      </c>
      <c r="F245" s="7">
        <f t="shared" si="51"/>
        <v>0</v>
      </c>
      <c r="G245" s="7">
        <f t="shared" si="51"/>
        <v>0</v>
      </c>
      <c r="H245" s="7">
        <f t="shared" si="50"/>
        <v>0</v>
      </c>
      <c r="I245" s="7">
        <f t="shared" si="50"/>
        <v>0</v>
      </c>
      <c r="J245" s="7">
        <f t="shared" si="50"/>
        <v>0</v>
      </c>
      <c r="K245" s="10"/>
      <c r="L245" s="4"/>
      <c r="M245" s="4"/>
    </row>
    <row r="246" spans="1:13" s="3" customFormat="1" ht="25.5">
      <c r="A246" s="8">
        <v>236</v>
      </c>
      <c r="B246" s="13" t="s">
        <v>221</v>
      </c>
      <c r="C246" s="7">
        <f t="shared" si="47"/>
        <v>0</v>
      </c>
      <c r="D246" s="7">
        <f>D248+D249+D250</f>
        <v>0</v>
      </c>
      <c r="E246" s="7">
        <f t="shared" si="49"/>
        <v>0</v>
      </c>
      <c r="F246" s="7">
        <f t="shared" si="51"/>
        <v>0</v>
      </c>
      <c r="G246" s="7">
        <f t="shared" si="51"/>
        <v>0</v>
      </c>
      <c r="H246" s="7">
        <f t="shared" si="50"/>
        <v>0</v>
      </c>
      <c r="I246" s="7">
        <f t="shared" si="50"/>
        <v>0</v>
      </c>
      <c r="J246" s="7">
        <f t="shared" si="50"/>
        <v>0</v>
      </c>
      <c r="K246" s="10"/>
      <c r="L246" s="4"/>
      <c r="M246" s="4"/>
    </row>
    <row r="247" spans="1:13" s="3" customFormat="1">
      <c r="A247" s="8">
        <v>237</v>
      </c>
      <c r="B247" s="13" t="s">
        <v>2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10"/>
      <c r="L247" s="4"/>
      <c r="M247" s="4"/>
    </row>
    <row r="248" spans="1:13" s="3" customFormat="1">
      <c r="A248" s="8">
        <v>238</v>
      </c>
      <c r="B248" s="10" t="s">
        <v>3</v>
      </c>
      <c r="C248" s="7">
        <f t="shared" si="47"/>
        <v>0</v>
      </c>
      <c r="D248" s="7">
        <f t="shared" si="48"/>
        <v>0</v>
      </c>
      <c r="E248" s="7">
        <f t="shared" si="49"/>
        <v>0</v>
      </c>
      <c r="F248" s="7">
        <f t="shared" si="51"/>
        <v>0</v>
      </c>
      <c r="G248" s="7">
        <f t="shared" si="51"/>
        <v>0</v>
      </c>
      <c r="H248" s="7">
        <f t="shared" si="50"/>
        <v>0</v>
      </c>
      <c r="I248" s="7">
        <f t="shared" si="50"/>
        <v>0</v>
      </c>
      <c r="J248" s="7">
        <f t="shared" si="50"/>
        <v>0</v>
      </c>
      <c r="K248" s="10"/>
      <c r="L248" s="4"/>
      <c r="M248" s="4"/>
    </row>
    <row r="249" spans="1:13" s="3" customFormat="1">
      <c r="A249" s="8">
        <v>239</v>
      </c>
      <c r="B249" s="10" t="s">
        <v>4</v>
      </c>
      <c r="C249" s="7">
        <f t="shared" si="47"/>
        <v>0</v>
      </c>
      <c r="D249" s="7">
        <v>0</v>
      </c>
      <c r="E249" s="7">
        <f t="shared" si="49"/>
        <v>0</v>
      </c>
      <c r="F249" s="7">
        <f t="shared" si="51"/>
        <v>0</v>
      </c>
      <c r="G249" s="7">
        <f t="shared" si="51"/>
        <v>0</v>
      </c>
      <c r="H249" s="7">
        <f t="shared" si="50"/>
        <v>0</v>
      </c>
      <c r="I249" s="7">
        <f t="shared" si="50"/>
        <v>0</v>
      </c>
      <c r="J249" s="7">
        <f t="shared" si="50"/>
        <v>0</v>
      </c>
      <c r="K249" s="10"/>
      <c r="L249" s="4"/>
      <c r="M249" s="4"/>
    </row>
    <row r="250" spans="1:13" s="3" customFormat="1">
      <c r="A250" s="8">
        <v>240</v>
      </c>
      <c r="B250" s="10" t="s">
        <v>5</v>
      </c>
      <c r="C250" s="7">
        <f t="shared" si="47"/>
        <v>0</v>
      </c>
      <c r="D250" s="7">
        <f t="shared" si="48"/>
        <v>0</v>
      </c>
      <c r="E250" s="7">
        <f t="shared" si="49"/>
        <v>0</v>
      </c>
      <c r="F250" s="7">
        <f t="shared" si="51"/>
        <v>0</v>
      </c>
      <c r="G250" s="7">
        <f t="shared" si="51"/>
        <v>0</v>
      </c>
      <c r="H250" s="7">
        <f t="shared" si="50"/>
        <v>0</v>
      </c>
      <c r="I250" s="7">
        <f t="shared" si="50"/>
        <v>0</v>
      </c>
      <c r="J250" s="7">
        <f t="shared" si="50"/>
        <v>0</v>
      </c>
      <c r="K250" s="10"/>
      <c r="L250" s="4"/>
      <c r="M250" s="4"/>
    </row>
    <row r="251" spans="1:13" s="3" customFormat="1" ht="25.5">
      <c r="A251" s="8">
        <v>241</v>
      </c>
      <c r="B251" s="13" t="s">
        <v>222</v>
      </c>
      <c r="C251" s="7">
        <f t="shared" si="47"/>
        <v>0</v>
      </c>
      <c r="D251" s="7">
        <f>D253+D254+D255</f>
        <v>0</v>
      </c>
      <c r="E251" s="7">
        <f t="shared" si="49"/>
        <v>0</v>
      </c>
      <c r="F251" s="7">
        <f t="shared" si="51"/>
        <v>0</v>
      </c>
      <c r="G251" s="7">
        <f t="shared" si="51"/>
        <v>0</v>
      </c>
      <c r="H251" s="7">
        <f t="shared" si="50"/>
        <v>0</v>
      </c>
      <c r="I251" s="7">
        <f t="shared" si="50"/>
        <v>0</v>
      </c>
      <c r="J251" s="7">
        <f t="shared" si="50"/>
        <v>0</v>
      </c>
      <c r="K251" s="10"/>
      <c r="L251" s="4"/>
      <c r="M251" s="4"/>
    </row>
    <row r="252" spans="1:13" s="3" customFormat="1">
      <c r="A252" s="8">
        <v>242</v>
      </c>
      <c r="B252" s="13" t="s">
        <v>2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10"/>
      <c r="L252" s="4"/>
      <c r="M252" s="4"/>
    </row>
    <row r="253" spans="1:13" s="3" customFormat="1">
      <c r="A253" s="8">
        <v>243</v>
      </c>
      <c r="B253" s="10" t="s">
        <v>3</v>
      </c>
      <c r="C253" s="7">
        <f t="shared" si="47"/>
        <v>0</v>
      </c>
      <c r="D253" s="7">
        <f t="shared" si="48"/>
        <v>0</v>
      </c>
      <c r="E253" s="7">
        <f t="shared" si="49"/>
        <v>0</v>
      </c>
      <c r="F253" s="7">
        <f t="shared" si="51"/>
        <v>0</v>
      </c>
      <c r="G253" s="7">
        <f t="shared" si="51"/>
        <v>0</v>
      </c>
      <c r="H253" s="7">
        <f t="shared" si="50"/>
        <v>0</v>
      </c>
      <c r="I253" s="7">
        <f t="shared" si="50"/>
        <v>0</v>
      </c>
      <c r="J253" s="7">
        <f t="shared" si="50"/>
        <v>0</v>
      </c>
      <c r="K253" s="10"/>
      <c r="L253" s="4"/>
      <c r="M253" s="4"/>
    </row>
    <row r="254" spans="1:13" s="3" customFormat="1">
      <c r="A254" s="8">
        <v>244</v>
      </c>
      <c r="B254" s="10" t="s">
        <v>4</v>
      </c>
      <c r="C254" s="7">
        <f t="shared" si="47"/>
        <v>0</v>
      </c>
      <c r="D254" s="7">
        <v>0</v>
      </c>
      <c r="E254" s="7">
        <f t="shared" si="49"/>
        <v>0</v>
      </c>
      <c r="F254" s="7">
        <f t="shared" si="51"/>
        <v>0</v>
      </c>
      <c r="G254" s="7">
        <f t="shared" si="51"/>
        <v>0</v>
      </c>
      <c r="H254" s="7">
        <f t="shared" si="50"/>
        <v>0</v>
      </c>
      <c r="I254" s="7">
        <f t="shared" si="50"/>
        <v>0</v>
      </c>
      <c r="J254" s="7">
        <f t="shared" si="50"/>
        <v>0</v>
      </c>
      <c r="K254" s="10"/>
      <c r="L254" s="4"/>
      <c r="M254" s="4"/>
    </row>
    <row r="255" spans="1:13" s="3" customFormat="1">
      <c r="A255" s="8">
        <v>245</v>
      </c>
      <c r="B255" s="10" t="s">
        <v>5</v>
      </c>
      <c r="C255" s="7">
        <f t="shared" si="47"/>
        <v>0</v>
      </c>
      <c r="D255" s="7">
        <f t="shared" si="48"/>
        <v>0</v>
      </c>
      <c r="E255" s="7">
        <f t="shared" si="49"/>
        <v>0</v>
      </c>
      <c r="F255" s="7">
        <f t="shared" si="51"/>
        <v>0</v>
      </c>
      <c r="G255" s="7">
        <f t="shared" si="51"/>
        <v>0</v>
      </c>
      <c r="H255" s="7">
        <f t="shared" si="50"/>
        <v>0</v>
      </c>
      <c r="I255" s="7">
        <f t="shared" si="50"/>
        <v>0</v>
      </c>
      <c r="J255" s="7">
        <f t="shared" si="50"/>
        <v>0</v>
      </c>
      <c r="K255" s="10"/>
      <c r="L255" s="4"/>
      <c r="M255" s="4"/>
    </row>
    <row r="256" spans="1:13" s="3" customFormat="1" ht="25.5">
      <c r="A256" s="8">
        <v>246</v>
      </c>
      <c r="B256" s="13" t="s">
        <v>303</v>
      </c>
      <c r="C256" s="7">
        <f t="shared" si="47"/>
        <v>146089.4</v>
      </c>
      <c r="D256" s="7">
        <f>D258+D259+D260</f>
        <v>54471.5</v>
      </c>
      <c r="E256" s="7">
        <f>E258+E259+E260</f>
        <v>34363</v>
      </c>
      <c r="F256" s="7">
        <f>F258+F259+F260</f>
        <v>23826.400000000001</v>
      </c>
      <c r="G256" s="7">
        <f>G257+G258+G259+G260</f>
        <v>16014.4</v>
      </c>
      <c r="H256" s="7">
        <f>H257+H258+H259+H260</f>
        <v>17414.099999999999</v>
      </c>
      <c r="I256" s="7">
        <f>I257+I258+I259+I260</f>
        <v>0</v>
      </c>
      <c r="J256" s="7">
        <f>J257+J258+J259+J260</f>
        <v>0</v>
      </c>
      <c r="K256" s="10"/>
      <c r="L256" s="4"/>
      <c r="M256" s="4"/>
    </row>
    <row r="257" spans="1:13" s="3" customFormat="1">
      <c r="A257" s="8">
        <v>247</v>
      </c>
      <c r="B257" s="13" t="s">
        <v>2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10"/>
      <c r="L257" s="4"/>
      <c r="M257" s="4"/>
    </row>
    <row r="258" spans="1:13" s="3" customFormat="1">
      <c r="A258" s="8">
        <v>248</v>
      </c>
      <c r="B258" s="10" t="s">
        <v>3</v>
      </c>
      <c r="C258" s="7">
        <f t="shared" si="47"/>
        <v>0</v>
      </c>
      <c r="D258" s="7">
        <f t="shared" si="48"/>
        <v>0</v>
      </c>
      <c r="E258" s="7">
        <f t="shared" si="49"/>
        <v>0</v>
      </c>
      <c r="F258" s="7">
        <f t="shared" si="51"/>
        <v>0</v>
      </c>
      <c r="G258" s="7">
        <f t="shared" si="51"/>
        <v>0</v>
      </c>
      <c r="H258" s="7">
        <f t="shared" si="50"/>
        <v>0</v>
      </c>
      <c r="I258" s="7">
        <f t="shared" si="50"/>
        <v>0</v>
      </c>
      <c r="J258" s="7">
        <f t="shared" si="50"/>
        <v>0</v>
      </c>
      <c r="K258" s="10"/>
      <c r="L258" s="4"/>
      <c r="M258" s="4"/>
    </row>
    <row r="259" spans="1:13" s="3" customFormat="1">
      <c r="A259" s="8">
        <v>249</v>
      </c>
      <c r="B259" s="10" t="s">
        <v>4</v>
      </c>
      <c r="C259" s="7">
        <f t="shared" si="47"/>
        <v>146089.4</v>
      </c>
      <c r="D259" s="7">
        <f>26676.5+27795</f>
        <v>54471.5</v>
      </c>
      <c r="E259" s="7">
        <v>34363</v>
      </c>
      <c r="F259" s="7">
        <f>16014.4+7812</f>
        <v>23826.400000000001</v>
      </c>
      <c r="G259" s="7">
        <f>16014.4</f>
        <v>16014.4</v>
      </c>
      <c r="H259" s="7">
        <v>17414.099999999999</v>
      </c>
      <c r="I259" s="7">
        <v>0</v>
      </c>
      <c r="J259" s="7">
        <f t="shared" si="50"/>
        <v>0</v>
      </c>
      <c r="K259" s="10"/>
      <c r="L259" s="4"/>
      <c r="M259" s="4"/>
    </row>
    <row r="260" spans="1:13" s="3" customFormat="1">
      <c r="A260" s="8">
        <v>250</v>
      </c>
      <c r="B260" s="10" t="s">
        <v>23</v>
      </c>
      <c r="C260" s="7">
        <f t="shared" si="47"/>
        <v>0</v>
      </c>
      <c r="D260" s="7">
        <f t="shared" si="48"/>
        <v>0</v>
      </c>
      <c r="E260" s="7">
        <f t="shared" si="49"/>
        <v>0</v>
      </c>
      <c r="F260" s="7">
        <f t="shared" si="51"/>
        <v>0</v>
      </c>
      <c r="G260" s="7">
        <f t="shared" si="51"/>
        <v>0</v>
      </c>
      <c r="H260" s="7">
        <f t="shared" si="50"/>
        <v>0</v>
      </c>
      <c r="I260" s="7">
        <f t="shared" si="50"/>
        <v>0</v>
      </c>
      <c r="J260" s="7">
        <f t="shared" si="50"/>
        <v>0</v>
      </c>
      <c r="K260" s="10"/>
      <c r="L260" s="4"/>
      <c r="M260" s="4"/>
    </row>
    <row r="261" spans="1:13" s="4" customFormat="1" ht="38.25">
      <c r="A261" s="8">
        <v>251</v>
      </c>
      <c r="B261" s="13" t="s">
        <v>372</v>
      </c>
      <c r="C261" s="7">
        <f>D261+E261+F261+G261+H261+I261+J261</f>
        <v>12</v>
      </c>
      <c r="D261" s="7">
        <v>0</v>
      </c>
      <c r="E261" s="7">
        <f>E262+E263+E264+E265</f>
        <v>12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10"/>
    </row>
    <row r="262" spans="1:13" s="4" customFormat="1">
      <c r="A262" s="8">
        <v>252</v>
      </c>
      <c r="B262" s="13" t="s">
        <v>2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10"/>
    </row>
    <row r="263" spans="1:13" s="4" customFormat="1">
      <c r="A263" s="8">
        <v>253</v>
      </c>
      <c r="B263" s="10" t="s">
        <v>3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10"/>
    </row>
    <row r="264" spans="1:13" s="4" customFormat="1">
      <c r="A264" s="8">
        <v>254</v>
      </c>
      <c r="B264" s="10" t="s">
        <v>4</v>
      </c>
      <c r="C264" s="7">
        <f>D264+E264+F264+G264+H264+I264+J264</f>
        <v>12</v>
      </c>
      <c r="D264" s="7">
        <v>0</v>
      </c>
      <c r="E264" s="7">
        <v>12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10"/>
    </row>
    <row r="265" spans="1:13" s="4" customFormat="1">
      <c r="A265" s="8">
        <v>255</v>
      </c>
      <c r="B265" s="10" t="s">
        <v>23</v>
      </c>
      <c r="C265" s="7">
        <v>0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10"/>
    </row>
    <row r="266" spans="1:13" s="4" customFormat="1" ht="25.5">
      <c r="A266" s="8">
        <v>256</v>
      </c>
      <c r="B266" s="13" t="s">
        <v>370</v>
      </c>
      <c r="C266" s="7">
        <f>D266+E266+F266+G266+H266+I266+J266</f>
        <v>23.9</v>
      </c>
      <c r="D266" s="7">
        <v>0</v>
      </c>
      <c r="E266" s="7">
        <f>E267+E268+E269+E270</f>
        <v>23.9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10"/>
    </row>
    <row r="267" spans="1:13" s="4" customFormat="1">
      <c r="A267" s="8">
        <v>257</v>
      </c>
      <c r="B267" s="13" t="s">
        <v>2</v>
      </c>
      <c r="C267" s="7">
        <v>0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10"/>
    </row>
    <row r="268" spans="1:13" s="4" customFormat="1">
      <c r="A268" s="8">
        <v>258</v>
      </c>
      <c r="B268" s="10" t="s">
        <v>3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10"/>
    </row>
    <row r="269" spans="1:13" s="4" customFormat="1">
      <c r="A269" s="8">
        <v>259</v>
      </c>
      <c r="B269" s="10" t="s">
        <v>4</v>
      </c>
      <c r="C269" s="7">
        <f>D269+E269+F269+G269+H269+I269+J269</f>
        <v>23.9</v>
      </c>
      <c r="D269" s="7">
        <v>0</v>
      </c>
      <c r="E269" s="7">
        <v>23.9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10"/>
    </row>
    <row r="270" spans="1:13" s="4" customFormat="1">
      <c r="A270" s="8">
        <v>260</v>
      </c>
      <c r="B270" s="10" t="s">
        <v>23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10"/>
    </row>
    <row r="271" spans="1:13" ht="40.5">
      <c r="A271" s="8">
        <v>261</v>
      </c>
      <c r="B271" s="12" t="s">
        <v>223</v>
      </c>
      <c r="C271" s="9">
        <f t="shared" si="47"/>
        <v>566.80000000000007</v>
      </c>
      <c r="D271" s="9">
        <f>D273+D274+D275</f>
        <v>150</v>
      </c>
      <c r="E271" s="9">
        <f>E273+E274+E275</f>
        <v>0</v>
      </c>
      <c r="F271" s="9">
        <f>F273+F274+F275</f>
        <v>100</v>
      </c>
      <c r="G271" s="9">
        <f>G273+G274+G275</f>
        <v>300</v>
      </c>
      <c r="H271" s="9">
        <f t="shared" si="50"/>
        <v>11.2</v>
      </c>
      <c r="I271" s="9">
        <f t="shared" ref="I271:I291" si="52">J271+K271+L271+M271+N271+O271+P271</f>
        <v>5.6</v>
      </c>
      <c r="J271" s="9">
        <v>0</v>
      </c>
      <c r="K271" s="10">
        <v>5.6</v>
      </c>
    </row>
    <row r="272" spans="1:13">
      <c r="A272" s="8">
        <v>262</v>
      </c>
      <c r="B272" s="10" t="s">
        <v>2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10"/>
    </row>
    <row r="273" spans="1:11">
      <c r="A273" s="8">
        <v>263</v>
      </c>
      <c r="B273" s="10" t="s">
        <v>3</v>
      </c>
      <c r="C273" s="7">
        <f t="shared" si="47"/>
        <v>0</v>
      </c>
      <c r="D273" s="7">
        <f t="shared" si="48"/>
        <v>0</v>
      </c>
      <c r="E273" s="7">
        <f t="shared" si="49"/>
        <v>0</v>
      </c>
      <c r="F273" s="7">
        <f t="shared" si="49"/>
        <v>0</v>
      </c>
      <c r="G273" s="7">
        <f t="shared" si="49"/>
        <v>0</v>
      </c>
      <c r="H273" s="7">
        <f t="shared" si="50"/>
        <v>0</v>
      </c>
      <c r="I273" s="7">
        <f t="shared" si="52"/>
        <v>0</v>
      </c>
      <c r="J273" s="7">
        <f t="shared" ref="J273:J291" si="53">K273+L273+M273+N273+O273+P273+Q273</f>
        <v>0</v>
      </c>
      <c r="K273" s="10"/>
    </row>
    <row r="274" spans="1:11">
      <c r="A274" s="8">
        <v>264</v>
      </c>
      <c r="B274" s="10" t="s">
        <v>4</v>
      </c>
      <c r="C274" s="7">
        <f t="shared" si="47"/>
        <v>550</v>
      </c>
      <c r="D274" s="7">
        <f>D280+D285+D290+D295</f>
        <v>150</v>
      </c>
      <c r="E274" s="7">
        <f>E280+E285+E290+E295</f>
        <v>0</v>
      </c>
      <c r="F274" s="7">
        <f>F280+F285+F290+F295</f>
        <v>100</v>
      </c>
      <c r="G274" s="7">
        <f>G280+G285+G295</f>
        <v>300</v>
      </c>
      <c r="H274" s="7">
        <f t="shared" si="50"/>
        <v>0</v>
      </c>
      <c r="I274" s="7">
        <f t="shared" si="52"/>
        <v>0</v>
      </c>
      <c r="J274" s="7">
        <f t="shared" si="53"/>
        <v>0</v>
      </c>
      <c r="K274" s="10"/>
    </row>
    <row r="275" spans="1:11">
      <c r="A275" s="8">
        <v>265</v>
      </c>
      <c r="B275" s="10" t="s">
        <v>5</v>
      </c>
      <c r="C275" s="7">
        <f t="shared" si="47"/>
        <v>0</v>
      </c>
      <c r="D275" s="7">
        <f t="shared" si="48"/>
        <v>0</v>
      </c>
      <c r="E275" s="7">
        <f t="shared" si="49"/>
        <v>0</v>
      </c>
      <c r="F275" s="7">
        <f t="shared" si="49"/>
        <v>0</v>
      </c>
      <c r="G275" s="7">
        <f t="shared" si="49"/>
        <v>0</v>
      </c>
      <c r="H275" s="7">
        <f t="shared" si="50"/>
        <v>0</v>
      </c>
      <c r="I275" s="7">
        <f t="shared" si="52"/>
        <v>0</v>
      </c>
      <c r="J275" s="7">
        <f t="shared" si="53"/>
        <v>0</v>
      </c>
      <c r="K275" s="10"/>
    </row>
    <row r="276" spans="1:11" ht="38.25" customHeight="1">
      <c r="A276" s="8">
        <v>266</v>
      </c>
      <c r="B276" s="13" t="s">
        <v>224</v>
      </c>
      <c r="C276" s="7">
        <f t="shared" si="47"/>
        <v>100</v>
      </c>
      <c r="D276" s="7">
        <v>0</v>
      </c>
      <c r="E276" s="7">
        <v>0</v>
      </c>
      <c r="F276" s="7">
        <v>0</v>
      </c>
      <c r="G276" s="7">
        <f>G277+G278+G280+G281</f>
        <v>100</v>
      </c>
      <c r="H276" s="7">
        <f t="shared" si="50"/>
        <v>0</v>
      </c>
      <c r="I276" s="7">
        <f t="shared" si="52"/>
        <v>0</v>
      </c>
      <c r="J276" s="7">
        <f t="shared" si="53"/>
        <v>0</v>
      </c>
      <c r="K276" s="10"/>
    </row>
    <row r="277" spans="1:11" ht="12.75" customHeight="1">
      <c r="A277" s="8">
        <v>267</v>
      </c>
      <c r="B277" s="13" t="s">
        <v>2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10"/>
    </row>
    <row r="278" spans="1:11" ht="11.25" customHeight="1">
      <c r="A278" s="8">
        <v>268</v>
      </c>
      <c r="B278" s="10" t="s">
        <v>3</v>
      </c>
      <c r="C278" s="7">
        <f t="shared" si="47"/>
        <v>0</v>
      </c>
      <c r="D278" s="7">
        <f t="shared" si="48"/>
        <v>0</v>
      </c>
      <c r="E278" s="7">
        <f t="shared" si="49"/>
        <v>0</v>
      </c>
      <c r="F278" s="7">
        <f t="shared" si="49"/>
        <v>0</v>
      </c>
      <c r="G278" s="7">
        <f t="shared" si="49"/>
        <v>0</v>
      </c>
      <c r="H278" s="7">
        <f t="shared" si="50"/>
        <v>0</v>
      </c>
      <c r="I278" s="7">
        <f t="shared" si="52"/>
        <v>0</v>
      </c>
      <c r="J278" s="7">
        <f t="shared" si="53"/>
        <v>0</v>
      </c>
      <c r="K278" s="10"/>
    </row>
    <row r="279" spans="1:11" hidden="1">
      <c r="A279" s="8">
        <v>269</v>
      </c>
      <c r="B279" s="10" t="s">
        <v>4</v>
      </c>
      <c r="C279" s="7">
        <f t="shared" si="47"/>
        <v>400</v>
      </c>
      <c r="D279" s="7">
        <v>100</v>
      </c>
      <c r="E279" s="7">
        <v>100</v>
      </c>
      <c r="F279" s="7">
        <v>100</v>
      </c>
      <c r="G279" s="7">
        <v>100</v>
      </c>
      <c r="H279" s="7">
        <f t="shared" si="50"/>
        <v>0</v>
      </c>
      <c r="I279" s="7">
        <f t="shared" si="52"/>
        <v>0</v>
      </c>
      <c r="J279" s="7">
        <f t="shared" si="53"/>
        <v>0</v>
      </c>
      <c r="K279" s="10"/>
    </row>
    <row r="280" spans="1:11">
      <c r="A280" s="8">
        <v>270</v>
      </c>
      <c r="B280" s="10" t="s">
        <v>4</v>
      </c>
      <c r="C280" s="7">
        <v>0</v>
      </c>
      <c r="D280" s="7">
        <v>0</v>
      </c>
      <c r="E280" s="7">
        <v>0</v>
      </c>
      <c r="F280" s="7">
        <v>0</v>
      </c>
      <c r="G280" s="7">
        <f>G285</f>
        <v>100</v>
      </c>
      <c r="H280" s="7">
        <v>0</v>
      </c>
      <c r="I280" s="7">
        <v>0</v>
      </c>
      <c r="J280" s="7">
        <v>0</v>
      </c>
      <c r="K280" s="10"/>
    </row>
    <row r="281" spans="1:11">
      <c r="A281" s="8">
        <v>271</v>
      </c>
      <c r="B281" s="10" t="s">
        <v>5</v>
      </c>
      <c r="C281" s="7">
        <f t="shared" si="47"/>
        <v>0</v>
      </c>
      <c r="D281" s="7">
        <f t="shared" si="48"/>
        <v>0</v>
      </c>
      <c r="E281" s="7">
        <f t="shared" si="49"/>
        <v>0</v>
      </c>
      <c r="F281" s="7">
        <f t="shared" si="49"/>
        <v>0</v>
      </c>
      <c r="G281" s="7">
        <v>0</v>
      </c>
      <c r="H281" s="7">
        <f t="shared" si="50"/>
        <v>0</v>
      </c>
      <c r="I281" s="7">
        <f t="shared" si="52"/>
        <v>0</v>
      </c>
      <c r="J281" s="7">
        <f t="shared" si="53"/>
        <v>0</v>
      </c>
      <c r="K281" s="10"/>
    </row>
    <row r="282" spans="1:11" ht="25.5">
      <c r="A282" s="8">
        <v>272</v>
      </c>
      <c r="B282" s="13" t="s">
        <v>320</v>
      </c>
      <c r="C282" s="7">
        <f t="shared" si="47"/>
        <v>250</v>
      </c>
      <c r="D282" s="7">
        <f>D283+D284+D285+D286</f>
        <v>150</v>
      </c>
      <c r="E282" s="7">
        <f>E284+E285+E286</f>
        <v>0</v>
      </c>
      <c r="F282" s="7">
        <f>F284+F285+F286</f>
        <v>0</v>
      </c>
      <c r="G282" s="7">
        <f>G284+G285+G286</f>
        <v>100</v>
      </c>
      <c r="H282" s="7">
        <f t="shared" si="50"/>
        <v>0</v>
      </c>
      <c r="I282" s="7">
        <f t="shared" si="52"/>
        <v>0</v>
      </c>
      <c r="J282" s="7">
        <f t="shared" si="53"/>
        <v>0</v>
      </c>
      <c r="K282" s="10"/>
    </row>
    <row r="283" spans="1:11">
      <c r="A283" s="8">
        <v>273</v>
      </c>
      <c r="B283" s="13" t="s">
        <v>2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10"/>
    </row>
    <row r="284" spans="1:11">
      <c r="A284" s="8">
        <v>274</v>
      </c>
      <c r="B284" s="10" t="s">
        <v>3</v>
      </c>
      <c r="C284" s="7">
        <f t="shared" si="47"/>
        <v>0</v>
      </c>
      <c r="D284" s="7">
        <f t="shared" si="48"/>
        <v>0</v>
      </c>
      <c r="E284" s="7">
        <f t="shared" si="49"/>
        <v>0</v>
      </c>
      <c r="F284" s="7">
        <f t="shared" si="49"/>
        <v>0</v>
      </c>
      <c r="G284" s="7">
        <f t="shared" si="49"/>
        <v>0</v>
      </c>
      <c r="H284" s="7">
        <f t="shared" si="50"/>
        <v>0</v>
      </c>
      <c r="I284" s="7">
        <f t="shared" si="52"/>
        <v>0</v>
      </c>
      <c r="J284" s="7">
        <f t="shared" si="53"/>
        <v>0</v>
      </c>
      <c r="K284" s="10"/>
    </row>
    <row r="285" spans="1:11">
      <c r="A285" s="8">
        <v>275</v>
      </c>
      <c r="B285" s="10" t="s">
        <v>4</v>
      </c>
      <c r="C285" s="7">
        <f t="shared" si="47"/>
        <v>250</v>
      </c>
      <c r="D285" s="7">
        <v>150</v>
      </c>
      <c r="E285" s="7">
        <v>0</v>
      </c>
      <c r="F285" s="7">
        <v>0</v>
      </c>
      <c r="G285" s="7">
        <v>100</v>
      </c>
      <c r="H285" s="7">
        <f t="shared" si="50"/>
        <v>0</v>
      </c>
      <c r="I285" s="7">
        <f t="shared" si="52"/>
        <v>0</v>
      </c>
      <c r="J285" s="7">
        <f t="shared" si="53"/>
        <v>0</v>
      </c>
      <c r="K285" s="10"/>
    </row>
    <row r="286" spans="1:11">
      <c r="A286" s="8">
        <v>276</v>
      </c>
      <c r="B286" s="10" t="s">
        <v>5</v>
      </c>
      <c r="C286" s="7">
        <f t="shared" si="47"/>
        <v>0</v>
      </c>
      <c r="D286" s="7">
        <f t="shared" si="48"/>
        <v>0</v>
      </c>
      <c r="E286" s="7">
        <f t="shared" si="49"/>
        <v>0</v>
      </c>
      <c r="F286" s="7">
        <f t="shared" si="49"/>
        <v>0</v>
      </c>
      <c r="G286" s="7">
        <f t="shared" si="49"/>
        <v>0</v>
      </c>
      <c r="H286" s="7">
        <f t="shared" si="50"/>
        <v>0</v>
      </c>
      <c r="I286" s="7">
        <f t="shared" si="52"/>
        <v>0</v>
      </c>
      <c r="J286" s="7">
        <f t="shared" si="53"/>
        <v>0</v>
      </c>
      <c r="K286" s="10"/>
    </row>
    <row r="287" spans="1:11" ht="25.5">
      <c r="A287" s="8">
        <v>277</v>
      </c>
      <c r="B287" s="13" t="s">
        <v>225</v>
      </c>
      <c r="C287" s="7">
        <f t="shared" si="47"/>
        <v>0</v>
      </c>
      <c r="D287" s="7">
        <v>0</v>
      </c>
      <c r="E287" s="7">
        <v>0</v>
      </c>
      <c r="F287" s="7">
        <v>0</v>
      </c>
      <c r="G287" s="7">
        <f>G288+G289+G290+G291</f>
        <v>0</v>
      </c>
      <c r="H287" s="7">
        <f t="shared" si="50"/>
        <v>0</v>
      </c>
      <c r="I287" s="7">
        <f t="shared" si="52"/>
        <v>0</v>
      </c>
      <c r="J287" s="7">
        <f t="shared" si="53"/>
        <v>0</v>
      </c>
      <c r="K287" s="10"/>
    </row>
    <row r="288" spans="1:11">
      <c r="A288" s="8">
        <v>278</v>
      </c>
      <c r="B288" s="13" t="s">
        <v>2</v>
      </c>
      <c r="C288" s="7">
        <v>0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10"/>
    </row>
    <row r="289" spans="1:11">
      <c r="A289" s="8">
        <v>279</v>
      </c>
      <c r="B289" s="10" t="s">
        <v>3</v>
      </c>
      <c r="C289" s="7">
        <f t="shared" si="47"/>
        <v>0</v>
      </c>
      <c r="D289" s="7">
        <f t="shared" si="48"/>
        <v>0</v>
      </c>
      <c r="E289" s="7">
        <f t="shared" si="49"/>
        <v>0</v>
      </c>
      <c r="F289" s="7">
        <f t="shared" si="49"/>
        <v>0</v>
      </c>
      <c r="G289" s="7">
        <f t="shared" si="49"/>
        <v>0</v>
      </c>
      <c r="H289" s="7">
        <f t="shared" si="50"/>
        <v>0</v>
      </c>
      <c r="I289" s="7">
        <f t="shared" si="52"/>
        <v>0</v>
      </c>
      <c r="J289" s="7">
        <f t="shared" si="53"/>
        <v>0</v>
      </c>
      <c r="K289" s="10"/>
    </row>
    <row r="290" spans="1:11">
      <c r="A290" s="8">
        <v>280</v>
      </c>
      <c r="B290" s="10" t="s">
        <v>4</v>
      </c>
      <c r="C290" s="7">
        <f t="shared" si="47"/>
        <v>0</v>
      </c>
      <c r="D290" s="7">
        <f t="shared" si="48"/>
        <v>0</v>
      </c>
      <c r="E290" s="7">
        <f t="shared" si="49"/>
        <v>0</v>
      </c>
      <c r="F290" s="7">
        <v>0</v>
      </c>
      <c r="G290" s="7">
        <v>0</v>
      </c>
      <c r="H290" s="7">
        <f t="shared" si="50"/>
        <v>0</v>
      </c>
      <c r="I290" s="7">
        <f t="shared" si="52"/>
        <v>0</v>
      </c>
      <c r="J290" s="7">
        <f t="shared" si="53"/>
        <v>0</v>
      </c>
      <c r="K290" s="10"/>
    </row>
    <row r="291" spans="1:11">
      <c r="A291" s="8">
        <v>281</v>
      </c>
      <c r="B291" s="10" t="s">
        <v>5</v>
      </c>
      <c r="C291" s="7">
        <f t="shared" si="47"/>
        <v>0</v>
      </c>
      <c r="D291" s="7">
        <f t="shared" si="48"/>
        <v>0</v>
      </c>
      <c r="E291" s="7">
        <f t="shared" si="49"/>
        <v>0</v>
      </c>
      <c r="F291" s="7">
        <f t="shared" si="49"/>
        <v>0</v>
      </c>
      <c r="G291" s="7">
        <f t="shared" si="49"/>
        <v>0</v>
      </c>
      <c r="H291" s="7">
        <f t="shared" si="50"/>
        <v>0</v>
      </c>
      <c r="I291" s="7">
        <f t="shared" si="52"/>
        <v>0</v>
      </c>
      <c r="J291" s="7">
        <f t="shared" si="53"/>
        <v>0</v>
      </c>
      <c r="K291" s="10"/>
    </row>
    <row r="292" spans="1:11" ht="25.5">
      <c r="A292" s="8">
        <v>282</v>
      </c>
      <c r="B292" s="13" t="s">
        <v>226</v>
      </c>
      <c r="C292" s="7">
        <f t="shared" ref="C292:C296" si="54">D292+E292+F292+G292+H292+I292+J292</f>
        <v>200</v>
      </c>
      <c r="D292" s="7">
        <f>D294+D295+D296</f>
        <v>0</v>
      </c>
      <c r="E292" s="7">
        <f>E294+E295+E296</f>
        <v>0</v>
      </c>
      <c r="F292" s="7">
        <f>F294+F295+F296</f>
        <v>100</v>
      </c>
      <c r="G292" s="7">
        <f>G294+G295+G296</f>
        <v>100</v>
      </c>
      <c r="H292" s="7">
        <f t="shared" ref="H292:H296" si="55">I292+J292+K292+L292+M292+N292+O292</f>
        <v>0</v>
      </c>
      <c r="I292" s="7">
        <f t="shared" ref="I292:I296" si="56">J292+K292+L292+M292+N292+O292+P292</f>
        <v>0</v>
      </c>
      <c r="J292" s="7">
        <f t="shared" ref="J292:J296" si="57">K292+L292+M292+N292+O292+P292+Q292</f>
        <v>0</v>
      </c>
      <c r="K292" s="10"/>
    </row>
    <row r="293" spans="1:11">
      <c r="A293" s="8">
        <v>283</v>
      </c>
      <c r="B293" s="13" t="s">
        <v>2</v>
      </c>
      <c r="C293" s="7">
        <v>0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10"/>
    </row>
    <row r="294" spans="1:11">
      <c r="A294" s="8">
        <v>284</v>
      </c>
      <c r="B294" s="10" t="s">
        <v>3</v>
      </c>
      <c r="C294" s="7">
        <f t="shared" si="54"/>
        <v>0</v>
      </c>
      <c r="D294" s="7">
        <f t="shared" ref="D294:D296" si="58">E294+F294+G294+H294+I294+J294+K294</f>
        <v>0</v>
      </c>
      <c r="E294" s="7">
        <f t="shared" ref="E294:G296" si="59">F294+G294+H294+I294+J294+K294+L294</f>
        <v>0</v>
      </c>
      <c r="F294" s="7">
        <f t="shared" si="59"/>
        <v>0</v>
      </c>
      <c r="G294" s="7">
        <f t="shared" si="59"/>
        <v>0</v>
      </c>
      <c r="H294" s="7">
        <f t="shared" si="55"/>
        <v>0</v>
      </c>
      <c r="I294" s="7">
        <f t="shared" si="56"/>
        <v>0</v>
      </c>
      <c r="J294" s="7">
        <f t="shared" si="57"/>
        <v>0</v>
      </c>
      <c r="K294" s="10"/>
    </row>
    <row r="295" spans="1:11">
      <c r="A295" s="8">
        <v>285</v>
      </c>
      <c r="B295" s="10" t="s">
        <v>4</v>
      </c>
      <c r="C295" s="7">
        <f t="shared" si="54"/>
        <v>200</v>
      </c>
      <c r="D295" s="7">
        <v>0</v>
      </c>
      <c r="E295" s="7">
        <v>0</v>
      </c>
      <c r="F295" s="7">
        <v>100</v>
      </c>
      <c r="G295" s="7">
        <v>100</v>
      </c>
      <c r="H295" s="7">
        <f t="shared" si="55"/>
        <v>0</v>
      </c>
      <c r="I295" s="7">
        <f t="shared" si="56"/>
        <v>0</v>
      </c>
      <c r="J295" s="7">
        <f t="shared" si="57"/>
        <v>0</v>
      </c>
      <c r="K295" s="10"/>
    </row>
    <row r="296" spans="1:11">
      <c r="A296" s="8">
        <v>286</v>
      </c>
      <c r="B296" s="10" t="s">
        <v>5</v>
      </c>
      <c r="C296" s="7">
        <f t="shared" si="54"/>
        <v>0</v>
      </c>
      <c r="D296" s="7">
        <f t="shared" si="58"/>
        <v>0</v>
      </c>
      <c r="E296" s="7">
        <f t="shared" si="59"/>
        <v>0</v>
      </c>
      <c r="F296" s="7">
        <f t="shared" si="59"/>
        <v>0</v>
      </c>
      <c r="G296" s="7">
        <f t="shared" si="59"/>
        <v>0</v>
      </c>
      <c r="H296" s="7">
        <f t="shared" si="55"/>
        <v>0</v>
      </c>
      <c r="I296" s="7">
        <f t="shared" si="56"/>
        <v>0</v>
      </c>
      <c r="J296" s="7">
        <f t="shared" si="57"/>
        <v>0</v>
      </c>
      <c r="K296" s="10"/>
    </row>
    <row r="297" spans="1:11" ht="15" customHeight="1">
      <c r="A297" s="8">
        <v>287</v>
      </c>
      <c r="B297" s="71" t="s">
        <v>292</v>
      </c>
      <c r="C297" s="72"/>
      <c r="D297" s="72"/>
      <c r="E297" s="72"/>
      <c r="F297" s="72"/>
      <c r="G297" s="72"/>
      <c r="H297" s="72"/>
      <c r="I297" s="72"/>
      <c r="J297" s="72"/>
      <c r="K297" s="73"/>
    </row>
    <row r="298" spans="1:11">
      <c r="A298" s="8">
        <v>288</v>
      </c>
      <c r="B298" s="41" t="s">
        <v>86</v>
      </c>
      <c r="C298" s="9">
        <f>D298+E298+F298+G298+H298+I298+J298</f>
        <v>39629.759999999995</v>
      </c>
      <c r="D298" s="9">
        <f>D300+D301+D302</f>
        <v>6305</v>
      </c>
      <c r="E298" s="9">
        <f>E300+E301+E302</f>
        <v>8306.2000000000007</v>
      </c>
      <c r="F298" s="9">
        <f t="shared" ref="F298:J298" si="60">F300+F301+F302</f>
        <v>128</v>
      </c>
      <c r="G298" s="9">
        <f t="shared" si="60"/>
        <v>5775</v>
      </c>
      <c r="H298" s="9">
        <f t="shared" si="60"/>
        <v>6063.7</v>
      </c>
      <c r="I298" s="9">
        <f t="shared" si="60"/>
        <v>6366.7999999999993</v>
      </c>
      <c r="J298" s="9">
        <f t="shared" si="60"/>
        <v>6685.06</v>
      </c>
      <c r="K298" s="10"/>
    </row>
    <row r="299" spans="1:11">
      <c r="A299" s="8">
        <v>289</v>
      </c>
      <c r="B299" s="41" t="s">
        <v>2</v>
      </c>
      <c r="C299" s="9">
        <v>0</v>
      </c>
      <c r="D299" s="9">
        <v>0</v>
      </c>
      <c r="E299" s="7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10"/>
    </row>
    <row r="300" spans="1:11">
      <c r="A300" s="8">
        <v>290</v>
      </c>
      <c r="B300" s="10" t="s">
        <v>3</v>
      </c>
      <c r="C300" s="7">
        <v>0</v>
      </c>
      <c r="D300" s="7">
        <f>D306</f>
        <v>555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10"/>
    </row>
    <row r="301" spans="1:11">
      <c r="A301" s="8">
        <v>291</v>
      </c>
      <c r="B301" s="10" t="s">
        <v>4</v>
      </c>
      <c r="C301" s="7">
        <f>D301+E301+F301+G301+H301+I301+J301</f>
        <v>39074.76</v>
      </c>
      <c r="D301" s="7">
        <f>D307</f>
        <v>5750</v>
      </c>
      <c r="E301" s="7">
        <f>E307</f>
        <v>8306.2000000000007</v>
      </c>
      <c r="F301" s="7">
        <f t="shared" ref="F301:J301" si="61">F307</f>
        <v>128</v>
      </c>
      <c r="G301" s="7">
        <f>G312+G451</f>
        <v>5775</v>
      </c>
      <c r="H301" s="7">
        <f t="shared" si="61"/>
        <v>6063.7</v>
      </c>
      <c r="I301" s="7">
        <f t="shared" si="61"/>
        <v>6366.7999999999993</v>
      </c>
      <c r="J301" s="7">
        <f t="shared" si="61"/>
        <v>6685.06</v>
      </c>
      <c r="K301" s="10"/>
    </row>
    <row r="302" spans="1:11">
      <c r="A302" s="8">
        <v>292</v>
      </c>
      <c r="B302" s="10" t="s">
        <v>5</v>
      </c>
      <c r="C302" s="7">
        <v>0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10"/>
    </row>
    <row r="303" spans="1:11">
      <c r="A303" s="8">
        <v>293</v>
      </c>
      <c r="B303" s="10" t="s">
        <v>20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10"/>
    </row>
    <row r="304" spans="1:11" ht="25.5">
      <c r="A304" s="8">
        <v>294</v>
      </c>
      <c r="B304" s="41" t="s">
        <v>61</v>
      </c>
      <c r="C304" s="7">
        <f>D304+E304+F304+G304+H304+I304+J304</f>
        <v>39629.759999999995</v>
      </c>
      <c r="D304" s="7">
        <f>D306+D307+D308</f>
        <v>6305</v>
      </c>
      <c r="E304" s="7">
        <f>E306+E307+E308</f>
        <v>8306.2000000000007</v>
      </c>
      <c r="F304" s="7">
        <f t="shared" ref="F304:J304" si="62">F306+F307+F308</f>
        <v>128</v>
      </c>
      <c r="G304" s="7">
        <f t="shared" si="62"/>
        <v>5775</v>
      </c>
      <c r="H304" s="7">
        <f t="shared" si="62"/>
        <v>6063.7</v>
      </c>
      <c r="I304" s="7">
        <f t="shared" si="62"/>
        <v>6366.7999999999993</v>
      </c>
      <c r="J304" s="7">
        <f t="shared" si="62"/>
        <v>6685.06</v>
      </c>
      <c r="K304" s="10"/>
    </row>
    <row r="305" spans="1:11">
      <c r="A305" s="8">
        <v>295</v>
      </c>
      <c r="B305" s="41" t="s">
        <v>2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10"/>
    </row>
    <row r="306" spans="1:11">
      <c r="A306" s="8">
        <v>296</v>
      </c>
      <c r="B306" s="10" t="s">
        <v>3</v>
      </c>
      <c r="C306" s="7">
        <v>0</v>
      </c>
      <c r="D306" s="7">
        <f>D450+D341</f>
        <v>555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10"/>
    </row>
    <row r="307" spans="1:11">
      <c r="A307" s="8">
        <v>297</v>
      </c>
      <c r="B307" s="10" t="s">
        <v>4</v>
      </c>
      <c r="C307" s="7">
        <f>D307+E307+F307+G307+H307+I307+J307</f>
        <v>39074.76</v>
      </c>
      <c r="D307" s="7">
        <f>D312+D451</f>
        <v>5750</v>
      </c>
      <c r="E307" s="7">
        <f>E312+E451</f>
        <v>8306.2000000000007</v>
      </c>
      <c r="F307" s="7">
        <f>F312+F451</f>
        <v>128</v>
      </c>
      <c r="G307" s="7">
        <f>G309+G448</f>
        <v>5775</v>
      </c>
      <c r="H307" s="7">
        <f>H312+H451</f>
        <v>6063.7</v>
      </c>
      <c r="I307" s="7">
        <f>I312+I451</f>
        <v>6366.7999999999993</v>
      </c>
      <c r="J307" s="7">
        <f>J312+J451</f>
        <v>6685.06</v>
      </c>
      <c r="K307" s="10"/>
    </row>
    <row r="308" spans="1:11">
      <c r="A308" s="8">
        <v>298</v>
      </c>
      <c r="B308" s="10" t="s">
        <v>21</v>
      </c>
      <c r="C308" s="7">
        <v>0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10"/>
    </row>
    <row r="309" spans="1:11" ht="40.5">
      <c r="A309" s="8">
        <v>299</v>
      </c>
      <c r="B309" s="12" t="s">
        <v>284</v>
      </c>
      <c r="C309" s="9">
        <f>D309+E309+F309+G309+H309+I309+J309</f>
        <v>17296.36</v>
      </c>
      <c r="D309" s="9">
        <f>D311+D312+D338</f>
        <v>3139</v>
      </c>
      <c r="E309" s="9">
        <f>E311+E312+E338</f>
        <v>5106.2000000000007</v>
      </c>
      <c r="F309" s="9">
        <f t="shared" ref="F309:J309" si="63">F311+F312+F338</f>
        <v>0</v>
      </c>
      <c r="G309" s="9">
        <f t="shared" si="63"/>
        <v>2100</v>
      </c>
      <c r="H309" s="9">
        <f t="shared" si="63"/>
        <v>2205</v>
      </c>
      <c r="I309" s="9">
        <f t="shared" si="63"/>
        <v>2315.1999999999998</v>
      </c>
      <c r="J309" s="9">
        <f t="shared" si="63"/>
        <v>2430.96</v>
      </c>
      <c r="K309" s="10">
        <v>21</v>
      </c>
    </row>
    <row r="310" spans="1:11">
      <c r="A310" s="8">
        <v>300</v>
      </c>
      <c r="B310" s="10" t="s">
        <v>2</v>
      </c>
      <c r="C310" s="7">
        <v>0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10"/>
    </row>
    <row r="311" spans="1:11">
      <c r="A311" s="8">
        <v>301</v>
      </c>
      <c r="B311" s="10" t="s">
        <v>3</v>
      </c>
      <c r="C311" s="7">
        <v>0</v>
      </c>
      <c r="D311" s="7">
        <v>555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10"/>
    </row>
    <row r="312" spans="1:11">
      <c r="A312" s="8">
        <v>302</v>
      </c>
      <c r="B312" s="10" t="s">
        <v>4</v>
      </c>
      <c r="C312" s="7">
        <f>D312+E312+F312+G312+H312+I312+J312</f>
        <v>16741.36</v>
      </c>
      <c r="D312" s="7">
        <f>D317+D322+D327+D332+D337+D347+D342+D357+D362</f>
        <v>2584</v>
      </c>
      <c r="E312" s="7">
        <f>E317+E322+E327+E332+E337+E342+E347+E352+E357+E362+E367+E372+E381+E386+E391+E396+E401+E406+E411+E416+E421+E426+E431+E436+E441+E376+E446</f>
        <v>5106.2000000000007</v>
      </c>
      <c r="F312" s="7">
        <v>0</v>
      </c>
      <c r="G312" s="7">
        <v>2100</v>
      </c>
      <c r="H312" s="7">
        <v>2205</v>
      </c>
      <c r="I312" s="7">
        <v>2315.1999999999998</v>
      </c>
      <c r="J312" s="7">
        <v>2430.96</v>
      </c>
      <c r="K312" s="10"/>
    </row>
    <row r="313" spans="1:11">
      <c r="A313" s="8">
        <v>303</v>
      </c>
      <c r="B313" s="10" t="s">
        <v>190</v>
      </c>
      <c r="C313" s="7">
        <v>0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10"/>
    </row>
    <row r="314" spans="1:11" ht="25.5">
      <c r="A314" s="8">
        <v>304</v>
      </c>
      <c r="B314" s="13" t="s">
        <v>271</v>
      </c>
      <c r="C314" s="7">
        <f>D314+E314+F314+G314+H314+I314+J314</f>
        <v>370</v>
      </c>
      <c r="D314" s="7">
        <f>D315+D316+D317+D318</f>
        <v>370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10"/>
    </row>
    <row r="315" spans="1:11">
      <c r="A315" s="8">
        <v>305</v>
      </c>
      <c r="B315" s="10" t="s">
        <v>2</v>
      </c>
      <c r="C315" s="7">
        <v>0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10"/>
    </row>
    <row r="316" spans="1:11">
      <c r="A316" s="8">
        <v>306</v>
      </c>
      <c r="B316" s="10" t="s">
        <v>3</v>
      </c>
      <c r="C316" s="7">
        <v>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10"/>
    </row>
    <row r="317" spans="1:11">
      <c r="A317" s="8">
        <v>307</v>
      </c>
      <c r="B317" s="10" t="s">
        <v>4</v>
      </c>
      <c r="C317" s="7">
        <f>D317+E317+F317+G317+H317+I317+J317</f>
        <v>370</v>
      </c>
      <c r="D317" s="7">
        <f>466.6-96.6</f>
        <v>370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10"/>
    </row>
    <row r="318" spans="1:11">
      <c r="A318" s="8">
        <v>308</v>
      </c>
      <c r="B318" s="10" t="s">
        <v>190</v>
      </c>
      <c r="C318" s="7">
        <v>0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10"/>
    </row>
    <row r="319" spans="1:11" ht="25.5">
      <c r="A319" s="8">
        <v>309</v>
      </c>
      <c r="B319" s="13" t="s">
        <v>275</v>
      </c>
      <c r="C319" s="7">
        <f>D319+E319+F319+G319+H319+I319+J319</f>
        <v>239</v>
      </c>
      <c r="D319" s="7">
        <f>D320+D321+D322+D323</f>
        <v>239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11"/>
    </row>
    <row r="320" spans="1:11">
      <c r="A320" s="8">
        <v>310</v>
      </c>
      <c r="B320" s="10" t="s">
        <v>2</v>
      </c>
      <c r="C320" s="7">
        <v>0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10"/>
    </row>
    <row r="321" spans="1:11">
      <c r="A321" s="8">
        <v>311</v>
      </c>
      <c r="B321" s="10" t="s">
        <v>3</v>
      </c>
      <c r="C321" s="7">
        <v>0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10"/>
    </row>
    <row r="322" spans="1:11">
      <c r="A322" s="8">
        <v>312</v>
      </c>
      <c r="B322" s="10" t="s">
        <v>4</v>
      </c>
      <c r="C322" s="7">
        <f>D322+E322+F322+G322+H322+I322+J322</f>
        <v>239</v>
      </c>
      <c r="D322" s="7">
        <v>239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10"/>
    </row>
    <row r="323" spans="1:11">
      <c r="A323" s="8">
        <v>313</v>
      </c>
      <c r="B323" s="10" t="s">
        <v>190</v>
      </c>
      <c r="C323" s="7">
        <v>0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10"/>
    </row>
    <row r="324" spans="1:11" ht="25.5">
      <c r="A324" s="8">
        <v>314</v>
      </c>
      <c r="B324" s="13" t="s">
        <v>274</v>
      </c>
      <c r="C324" s="7">
        <f>D324+E324+F324+G324+H324+I324+J324</f>
        <v>60</v>
      </c>
      <c r="D324" s="7">
        <f>D325+D326+D327+D328</f>
        <v>60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11"/>
    </row>
    <row r="325" spans="1:11">
      <c r="A325" s="8">
        <v>315</v>
      </c>
      <c r="B325" s="10" t="s">
        <v>2</v>
      </c>
      <c r="C325" s="7">
        <v>0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10"/>
    </row>
    <row r="326" spans="1:11">
      <c r="A326" s="8">
        <v>316</v>
      </c>
      <c r="B326" s="10" t="s">
        <v>3</v>
      </c>
      <c r="C326" s="7">
        <v>0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10"/>
    </row>
    <row r="327" spans="1:11">
      <c r="A327" s="8">
        <v>317</v>
      </c>
      <c r="B327" s="10" t="s">
        <v>4</v>
      </c>
      <c r="C327" s="7">
        <f>D327+E327+F327+G327+I327+H327+J327</f>
        <v>60</v>
      </c>
      <c r="D327" s="7">
        <f>60.6-0.6</f>
        <v>60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10"/>
    </row>
    <row r="328" spans="1:11">
      <c r="A328" s="8">
        <v>318</v>
      </c>
      <c r="B328" s="10" t="s">
        <v>190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10"/>
    </row>
    <row r="329" spans="1:11" ht="38.25">
      <c r="A329" s="8">
        <v>319</v>
      </c>
      <c r="B329" s="13" t="s">
        <v>270</v>
      </c>
      <c r="C329" s="7">
        <f>D329+E329+F329+G329+H329+I329+J329</f>
        <v>0</v>
      </c>
      <c r="D329" s="7">
        <f>D330+D331+D332+D333</f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11"/>
    </row>
    <row r="330" spans="1:11">
      <c r="A330" s="8">
        <v>320</v>
      </c>
      <c r="B330" s="10" t="s">
        <v>2</v>
      </c>
      <c r="C330" s="7">
        <v>0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10"/>
    </row>
    <row r="331" spans="1:11">
      <c r="A331" s="8">
        <v>321</v>
      </c>
      <c r="B331" s="10" t="s">
        <v>3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10"/>
    </row>
    <row r="332" spans="1:11">
      <c r="A332" s="8">
        <v>322</v>
      </c>
      <c r="B332" s="10" t="s">
        <v>4</v>
      </c>
      <c r="C332" s="7">
        <f>D332+E332+F332+G332+H332+I332+J332</f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10"/>
    </row>
    <row r="333" spans="1:11">
      <c r="A333" s="8">
        <v>323</v>
      </c>
      <c r="B333" s="10" t="s">
        <v>190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10"/>
    </row>
    <row r="334" spans="1:11" ht="38.25">
      <c r="A334" s="8">
        <v>324</v>
      </c>
      <c r="B334" s="13" t="s">
        <v>272</v>
      </c>
      <c r="C334" s="7">
        <f>D334+E334+F334+G334+H334+I334+J334</f>
        <v>0</v>
      </c>
      <c r="D334" s="7">
        <f>D335+D336+D337+D338</f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11"/>
    </row>
    <row r="335" spans="1:11">
      <c r="A335" s="8">
        <v>325</v>
      </c>
      <c r="B335" s="10" t="s">
        <v>2</v>
      </c>
      <c r="C335" s="7">
        <v>0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10"/>
    </row>
    <row r="336" spans="1:11">
      <c r="A336" s="8">
        <v>326</v>
      </c>
      <c r="B336" s="10" t="s">
        <v>3</v>
      </c>
      <c r="C336" s="7">
        <v>0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10"/>
    </row>
    <row r="337" spans="1:11">
      <c r="A337" s="8">
        <v>327</v>
      </c>
      <c r="B337" s="10" t="s">
        <v>4</v>
      </c>
      <c r="C337" s="7">
        <f>D337+E337+F337+G337+H337+I337+J337</f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10"/>
    </row>
    <row r="338" spans="1:11">
      <c r="A338" s="8">
        <v>328</v>
      </c>
      <c r="B338" s="10" t="s">
        <v>5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10"/>
    </row>
    <row r="339" spans="1:11" ht="25.5">
      <c r="A339" s="8">
        <v>329</v>
      </c>
      <c r="B339" s="13" t="s">
        <v>314</v>
      </c>
      <c r="C339" s="7">
        <f>D339+E339+F339+G339+H339+I339+J339</f>
        <v>1392.8000000000002</v>
      </c>
      <c r="D339" s="7">
        <f>D340+D341+D342+D343</f>
        <v>1392.8000000000002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10"/>
    </row>
    <row r="340" spans="1:11">
      <c r="A340" s="8">
        <v>330</v>
      </c>
      <c r="B340" s="10" t="s">
        <v>2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10"/>
    </row>
    <row r="341" spans="1:11">
      <c r="A341" s="8">
        <v>331</v>
      </c>
      <c r="B341" s="10" t="s">
        <v>3</v>
      </c>
      <c r="C341" s="7">
        <v>0</v>
      </c>
      <c r="D341" s="7">
        <v>555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10"/>
    </row>
    <row r="342" spans="1:11">
      <c r="A342" s="8">
        <v>332</v>
      </c>
      <c r="B342" s="10" t="s">
        <v>4</v>
      </c>
      <c r="C342" s="7">
        <f>D342+E342+F342+G342+H342+I342+J342</f>
        <v>837.80000000000018</v>
      </c>
      <c r="D342" s="7">
        <f>660+762.4-284.6-300</f>
        <v>837.80000000000018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10"/>
    </row>
    <row r="343" spans="1:11">
      <c r="A343" s="8">
        <v>333</v>
      </c>
      <c r="B343" s="10" t="s">
        <v>5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10"/>
    </row>
    <row r="344" spans="1:11" ht="38.25">
      <c r="A344" s="8">
        <v>334</v>
      </c>
      <c r="B344" s="13" t="s">
        <v>310</v>
      </c>
      <c r="C344" s="7">
        <f>C345+C346+C347+C348</f>
        <v>1077.2</v>
      </c>
      <c r="D344" s="7">
        <f>D345+D346+D347+D348</f>
        <v>1077.2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10"/>
    </row>
    <row r="345" spans="1:11">
      <c r="A345" s="8">
        <v>335</v>
      </c>
      <c r="B345" s="10" t="s">
        <v>2</v>
      </c>
      <c r="C345" s="7">
        <v>0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10"/>
    </row>
    <row r="346" spans="1:11">
      <c r="A346" s="8">
        <v>336</v>
      </c>
      <c r="B346" s="10" t="s">
        <v>3</v>
      </c>
      <c r="C346" s="7">
        <v>0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10"/>
    </row>
    <row r="347" spans="1:11">
      <c r="A347" s="8">
        <v>337</v>
      </c>
      <c r="B347" s="10" t="s">
        <v>4</v>
      </c>
      <c r="C347" s="7">
        <f>D347+E347+F347+G347+H347+I347+J347</f>
        <v>1077.2</v>
      </c>
      <c r="D347" s="7">
        <f>1074.4+2.8</f>
        <v>1077.2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10"/>
    </row>
    <row r="348" spans="1:11">
      <c r="A348" s="8">
        <v>338</v>
      </c>
      <c r="B348" s="10" t="s">
        <v>5</v>
      </c>
      <c r="C348" s="7">
        <v>0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10"/>
    </row>
    <row r="349" spans="1:11" ht="25.5">
      <c r="A349" s="8">
        <v>339</v>
      </c>
      <c r="B349" s="13" t="s">
        <v>326</v>
      </c>
      <c r="C349" s="7">
        <f>D349+E349+F349+G349+H349+I349+J349</f>
        <v>0</v>
      </c>
      <c r="D349" s="7">
        <f>D350+D351+D352+D353</f>
        <v>0</v>
      </c>
      <c r="E349" s="7">
        <f t="shared" ref="D349:J368" si="64">F349+G349+H349+I349+J349+K349+L349</f>
        <v>0</v>
      </c>
      <c r="F349" s="7">
        <f t="shared" si="64"/>
        <v>0</v>
      </c>
      <c r="G349" s="7">
        <f t="shared" si="64"/>
        <v>0</v>
      </c>
      <c r="H349" s="7">
        <f t="shared" si="64"/>
        <v>0</v>
      </c>
      <c r="I349" s="7">
        <f t="shared" si="64"/>
        <v>0</v>
      </c>
      <c r="J349" s="7">
        <f t="shared" si="64"/>
        <v>0</v>
      </c>
      <c r="K349" s="10"/>
    </row>
    <row r="350" spans="1:11">
      <c r="A350" s="8">
        <v>340</v>
      </c>
      <c r="B350" s="10" t="s">
        <v>2</v>
      </c>
      <c r="C350" s="7">
        <f t="shared" ref="C350:C442" si="65">D350+E350+F350+G350+H350+I350+J350</f>
        <v>0</v>
      </c>
      <c r="D350" s="7">
        <f t="shared" si="64"/>
        <v>0</v>
      </c>
      <c r="E350" s="7">
        <f t="shared" si="64"/>
        <v>0</v>
      </c>
      <c r="F350" s="7">
        <f t="shared" si="64"/>
        <v>0</v>
      </c>
      <c r="G350" s="7">
        <f t="shared" si="64"/>
        <v>0</v>
      </c>
      <c r="H350" s="7">
        <f t="shared" si="64"/>
        <v>0</v>
      </c>
      <c r="I350" s="7">
        <f t="shared" si="64"/>
        <v>0</v>
      </c>
      <c r="J350" s="7">
        <f t="shared" si="64"/>
        <v>0</v>
      </c>
      <c r="K350" s="10"/>
    </row>
    <row r="351" spans="1:11">
      <c r="A351" s="8">
        <v>341</v>
      </c>
      <c r="B351" s="10" t="s">
        <v>3</v>
      </c>
      <c r="C351" s="7">
        <f t="shared" si="65"/>
        <v>0</v>
      </c>
      <c r="D351" s="7">
        <v>0</v>
      </c>
      <c r="E351" s="7">
        <f t="shared" si="64"/>
        <v>0</v>
      </c>
      <c r="F351" s="7">
        <f t="shared" si="64"/>
        <v>0</v>
      </c>
      <c r="G351" s="7">
        <f t="shared" si="64"/>
        <v>0</v>
      </c>
      <c r="H351" s="7">
        <f t="shared" si="64"/>
        <v>0</v>
      </c>
      <c r="I351" s="7">
        <f t="shared" si="64"/>
        <v>0</v>
      </c>
      <c r="J351" s="7">
        <f t="shared" si="64"/>
        <v>0</v>
      </c>
      <c r="K351" s="10"/>
    </row>
    <row r="352" spans="1:11">
      <c r="A352" s="8">
        <v>342</v>
      </c>
      <c r="B352" s="10" t="s">
        <v>4</v>
      </c>
      <c r="C352" s="7">
        <f t="shared" si="65"/>
        <v>0</v>
      </c>
      <c r="D352" s="7">
        <f t="shared" si="64"/>
        <v>0</v>
      </c>
      <c r="E352" s="7">
        <f t="shared" si="64"/>
        <v>0</v>
      </c>
      <c r="F352" s="7">
        <f t="shared" si="64"/>
        <v>0</v>
      </c>
      <c r="G352" s="7">
        <f t="shared" si="64"/>
        <v>0</v>
      </c>
      <c r="H352" s="7">
        <f t="shared" si="64"/>
        <v>0</v>
      </c>
      <c r="I352" s="7">
        <f t="shared" si="64"/>
        <v>0</v>
      </c>
      <c r="J352" s="7">
        <f t="shared" si="64"/>
        <v>0</v>
      </c>
      <c r="K352" s="10"/>
    </row>
    <row r="353" spans="1:11">
      <c r="A353" s="8">
        <v>343</v>
      </c>
      <c r="B353" s="10" t="s">
        <v>5</v>
      </c>
      <c r="C353" s="7">
        <f t="shared" si="65"/>
        <v>0</v>
      </c>
      <c r="D353" s="7">
        <f t="shared" si="64"/>
        <v>0</v>
      </c>
      <c r="E353" s="7">
        <f t="shared" si="64"/>
        <v>0</v>
      </c>
      <c r="F353" s="7">
        <f t="shared" si="64"/>
        <v>0</v>
      </c>
      <c r="G353" s="7">
        <f t="shared" si="64"/>
        <v>0</v>
      </c>
      <c r="H353" s="7">
        <f t="shared" si="64"/>
        <v>0</v>
      </c>
      <c r="I353" s="7">
        <f t="shared" si="64"/>
        <v>0</v>
      </c>
      <c r="J353" s="7">
        <f t="shared" si="64"/>
        <v>0</v>
      </c>
      <c r="K353" s="10"/>
    </row>
    <row r="354" spans="1:11" ht="25.5">
      <c r="A354" s="8">
        <v>344</v>
      </c>
      <c r="B354" s="13" t="s">
        <v>321</v>
      </c>
      <c r="C354" s="7">
        <f t="shared" si="65"/>
        <v>0</v>
      </c>
      <c r="D354" s="7">
        <f>D355+D356+D357</f>
        <v>0</v>
      </c>
      <c r="E354" s="7">
        <f t="shared" si="64"/>
        <v>0</v>
      </c>
      <c r="F354" s="7">
        <f t="shared" si="64"/>
        <v>0</v>
      </c>
      <c r="G354" s="7">
        <f t="shared" si="64"/>
        <v>0</v>
      </c>
      <c r="H354" s="7">
        <f t="shared" si="64"/>
        <v>0</v>
      </c>
      <c r="I354" s="7">
        <f t="shared" si="64"/>
        <v>0</v>
      </c>
      <c r="J354" s="7">
        <f t="shared" si="64"/>
        <v>0</v>
      </c>
      <c r="K354" s="10"/>
    </row>
    <row r="355" spans="1:11">
      <c r="A355" s="8">
        <v>345</v>
      </c>
      <c r="B355" s="10" t="s">
        <v>2</v>
      </c>
      <c r="C355" s="7">
        <f t="shared" si="65"/>
        <v>0</v>
      </c>
      <c r="D355" s="7">
        <f t="shared" si="64"/>
        <v>0</v>
      </c>
      <c r="E355" s="7">
        <f t="shared" si="64"/>
        <v>0</v>
      </c>
      <c r="F355" s="7">
        <f t="shared" si="64"/>
        <v>0</v>
      </c>
      <c r="G355" s="7">
        <f t="shared" si="64"/>
        <v>0</v>
      </c>
      <c r="H355" s="7">
        <f t="shared" si="64"/>
        <v>0</v>
      </c>
      <c r="I355" s="7">
        <f t="shared" si="64"/>
        <v>0</v>
      </c>
      <c r="J355" s="7">
        <f t="shared" si="64"/>
        <v>0</v>
      </c>
      <c r="K355" s="10"/>
    </row>
    <row r="356" spans="1:11">
      <c r="A356" s="8">
        <v>346</v>
      </c>
      <c r="B356" s="10" t="s">
        <v>3</v>
      </c>
      <c r="C356" s="7">
        <f t="shared" si="65"/>
        <v>0</v>
      </c>
      <c r="D356" s="7">
        <v>0</v>
      </c>
      <c r="E356" s="7">
        <f t="shared" si="64"/>
        <v>0</v>
      </c>
      <c r="F356" s="7">
        <f t="shared" si="64"/>
        <v>0</v>
      </c>
      <c r="G356" s="7">
        <f t="shared" si="64"/>
        <v>0</v>
      </c>
      <c r="H356" s="7">
        <f t="shared" si="64"/>
        <v>0</v>
      </c>
      <c r="I356" s="7">
        <f t="shared" si="64"/>
        <v>0</v>
      </c>
      <c r="J356" s="7">
        <f t="shared" si="64"/>
        <v>0</v>
      </c>
      <c r="K356" s="10"/>
    </row>
    <row r="357" spans="1:11">
      <c r="A357" s="8">
        <v>347</v>
      </c>
      <c r="B357" s="10" t="s">
        <v>4</v>
      </c>
      <c r="C357" s="7">
        <f t="shared" si="65"/>
        <v>0</v>
      </c>
      <c r="D357" s="7">
        <v>0</v>
      </c>
      <c r="E357" s="7">
        <f t="shared" si="64"/>
        <v>0</v>
      </c>
      <c r="F357" s="7">
        <f t="shared" si="64"/>
        <v>0</v>
      </c>
      <c r="G357" s="7">
        <f t="shared" si="64"/>
        <v>0</v>
      </c>
      <c r="H357" s="7">
        <f t="shared" si="64"/>
        <v>0</v>
      </c>
      <c r="I357" s="7">
        <f t="shared" si="64"/>
        <v>0</v>
      </c>
      <c r="J357" s="7">
        <f t="shared" si="64"/>
        <v>0</v>
      </c>
      <c r="K357" s="10"/>
    </row>
    <row r="358" spans="1:11">
      <c r="A358" s="8">
        <v>348</v>
      </c>
      <c r="B358" s="10" t="s">
        <v>5</v>
      </c>
      <c r="C358" s="7">
        <f t="shared" si="65"/>
        <v>0</v>
      </c>
      <c r="D358" s="7">
        <f t="shared" si="64"/>
        <v>0</v>
      </c>
      <c r="E358" s="7">
        <f t="shared" si="64"/>
        <v>0</v>
      </c>
      <c r="F358" s="7">
        <f t="shared" si="64"/>
        <v>0</v>
      </c>
      <c r="G358" s="7">
        <f t="shared" si="64"/>
        <v>0</v>
      </c>
      <c r="H358" s="7">
        <f t="shared" si="64"/>
        <v>0</v>
      </c>
      <c r="I358" s="7">
        <f t="shared" si="64"/>
        <v>0</v>
      </c>
      <c r="J358" s="7">
        <f t="shared" si="64"/>
        <v>0</v>
      </c>
      <c r="K358" s="10"/>
    </row>
    <row r="359" spans="1:11" ht="25.5">
      <c r="A359" s="8">
        <v>349</v>
      </c>
      <c r="B359" s="13" t="s">
        <v>322</v>
      </c>
      <c r="C359" s="7">
        <f t="shared" si="65"/>
        <v>0</v>
      </c>
      <c r="D359" s="7">
        <f>D360+D361+D362+D363</f>
        <v>0</v>
      </c>
      <c r="E359" s="7">
        <f t="shared" si="64"/>
        <v>0</v>
      </c>
      <c r="F359" s="7">
        <f t="shared" si="64"/>
        <v>0</v>
      </c>
      <c r="G359" s="7">
        <f t="shared" si="64"/>
        <v>0</v>
      </c>
      <c r="H359" s="7">
        <f t="shared" si="64"/>
        <v>0</v>
      </c>
      <c r="I359" s="7">
        <f t="shared" si="64"/>
        <v>0</v>
      </c>
      <c r="J359" s="7">
        <f t="shared" si="64"/>
        <v>0</v>
      </c>
      <c r="K359" s="10"/>
    </row>
    <row r="360" spans="1:11">
      <c r="A360" s="8">
        <v>350</v>
      </c>
      <c r="B360" s="10" t="s">
        <v>2</v>
      </c>
      <c r="C360" s="7">
        <f t="shared" si="65"/>
        <v>0</v>
      </c>
      <c r="D360" s="7">
        <f t="shared" si="64"/>
        <v>0</v>
      </c>
      <c r="E360" s="7">
        <f t="shared" si="64"/>
        <v>0</v>
      </c>
      <c r="F360" s="7">
        <f t="shared" si="64"/>
        <v>0</v>
      </c>
      <c r="G360" s="7">
        <f t="shared" si="64"/>
        <v>0</v>
      </c>
      <c r="H360" s="7">
        <f t="shared" si="64"/>
        <v>0</v>
      </c>
      <c r="I360" s="7">
        <f t="shared" si="64"/>
        <v>0</v>
      </c>
      <c r="J360" s="7">
        <f t="shared" si="64"/>
        <v>0</v>
      </c>
      <c r="K360" s="10"/>
    </row>
    <row r="361" spans="1:11">
      <c r="A361" s="8">
        <v>351</v>
      </c>
      <c r="B361" s="10" t="s">
        <v>3</v>
      </c>
      <c r="C361" s="7">
        <f t="shared" si="65"/>
        <v>0</v>
      </c>
      <c r="D361" s="7">
        <v>0</v>
      </c>
      <c r="E361" s="7">
        <f t="shared" si="64"/>
        <v>0</v>
      </c>
      <c r="F361" s="7">
        <f t="shared" si="64"/>
        <v>0</v>
      </c>
      <c r="G361" s="7">
        <f t="shared" si="64"/>
        <v>0</v>
      </c>
      <c r="H361" s="7">
        <f t="shared" si="64"/>
        <v>0</v>
      </c>
      <c r="I361" s="7">
        <f t="shared" si="64"/>
        <v>0</v>
      </c>
      <c r="J361" s="7">
        <f t="shared" si="64"/>
        <v>0</v>
      </c>
      <c r="K361" s="10"/>
    </row>
    <row r="362" spans="1:11">
      <c r="A362" s="8">
        <v>352</v>
      </c>
      <c r="B362" s="10" t="s">
        <v>4</v>
      </c>
      <c r="C362" s="7">
        <f t="shared" si="65"/>
        <v>0</v>
      </c>
      <c r="D362" s="7">
        <v>0</v>
      </c>
      <c r="E362" s="7">
        <f t="shared" si="64"/>
        <v>0</v>
      </c>
      <c r="F362" s="7">
        <f t="shared" si="64"/>
        <v>0</v>
      </c>
      <c r="G362" s="7">
        <f t="shared" si="64"/>
        <v>0</v>
      </c>
      <c r="H362" s="7">
        <f t="shared" si="64"/>
        <v>0</v>
      </c>
      <c r="I362" s="7">
        <f t="shared" si="64"/>
        <v>0</v>
      </c>
      <c r="J362" s="7">
        <f t="shared" si="64"/>
        <v>0</v>
      </c>
      <c r="K362" s="10"/>
    </row>
    <row r="363" spans="1:11">
      <c r="A363" s="8">
        <v>353</v>
      </c>
      <c r="B363" s="10" t="s">
        <v>5</v>
      </c>
      <c r="C363" s="7">
        <f t="shared" si="65"/>
        <v>0</v>
      </c>
      <c r="D363" s="7">
        <f t="shared" si="64"/>
        <v>0</v>
      </c>
      <c r="E363" s="7">
        <f t="shared" si="64"/>
        <v>0</v>
      </c>
      <c r="F363" s="7">
        <f t="shared" si="64"/>
        <v>0</v>
      </c>
      <c r="G363" s="7">
        <f t="shared" si="64"/>
        <v>0</v>
      </c>
      <c r="H363" s="7">
        <f t="shared" si="64"/>
        <v>0</v>
      </c>
      <c r="I363" s="7">
        <f t="shared" si="64"/>
        <v>0</v>
      </c>
      <c r="J363" s="7">
        <f t="shared" si="64"/>
        <v>0</v>
      </c>
      <c r="K363" s="10"/>
    </row>
    <row r="364" spans="1:11" ht="25.5">
      <c r="A364" s="8">
        <v>354</v>
      </c>
      <c r="B364" s="13" t="s">
        <v>323</v>
      </c>
      <c r="C364" s="7">
        <f t="shared" si="65"/>
        <v>0</v>
      </c>
      <c r="D364" s="7">
        <f>D365+D366+D367+D368</f>
        <v>0</v>
      </c>
      <c r="E364" s="7">
        <f t="shared" si="64"/>
        <v>0</v>
      </c>
      <c r="F364" s="7">
        <f t="shared" si="64"/>
        <v>0</v>
      </c>
      <c r="G364" s="7">
        <f t="shared" si="64"/>
        <v>0</v>
      </c>
      <c r="H364" s="7">
        <f t="shared" si="64"/>
        <v>0</v>
      </c>
      <c r="I364" s="7">
        <f t="shared" si="64"/>
        <v>0</v>
      </c>
      <c r="J364" s="7">
        <f t="shared" si="64"/>
        <v>0</v>
      </c>
      <c r="K364" s="10"/>
    </row>
    <row r="365" spans="1:11">
      <c r="A365" s="8">
        <v>355</v>
      </c>
      <c r="B365" s="10" t="s">
        <v>2</v>
      </c>
      <c r="C365" s="7">
        <f t="shared" si="65"/>
        <v>0</v>
      </c>
      <c r="D365" s="7">
        <f t="shared" si="64"/>
        <v>0</v>
      </c>
      <c r="E365" s="7">
        <f t="shared" si="64"/>
        <v>0</v>
      </c>
      <c r="F365" s="7">
        <f t="shared" si="64"/>
        <v>0</v>
      </c>
      <c r="G365" s="7">
        <f t="shared" si="64"/>
        <v>0</v>
      </c>
      <c r="H365" s="7">
        <f t="shared" si="64"/>
        <v>0</v>
      </c>
      <c r="I365" s="7">
        <f t="shared" si="64"/>
        <v>0</v>
      </c>
      <c r="J365" s="7">
        <f t="shared" si="64"/>
        <v>0</v>
      </c>
      <c r="K365" s="10"/>
    </row>
    <row r="366" spans="1:11">
      <c r="A366" s="8">
        <v>356</v>
      </c>
      <c r="B366" s="10" t="s">
        <v>3</v>
      </c>
      <c r="C366" s="7">
        <f t="shared" si="65"/>
        <v>0</v>
      </c>
      <c r="D366" s="7">
        <v>0</v>
      </c>
      <c r="E366" s="7">
        <f t="shared" si="64"/>
        <v>0</v>
      </c>
      <c r="F366" s="7">
        <f t="shared" si="64"/>
        <v>0</v>
      </c>
      <c r="G366" s="7">
        <f t="shared" si="64"/>
        <v>0</v>
      </c>
      <c r="H366" s="7">
        <f t="shared" si="64"/>
        <v>0</v>
      </c>
      <c r="I366" s="7">
        <f t="shared" si="64"/>
        <v>0</v>
      </c>
      <c r="J366" s="7">
        <f t="shared" si="64"/>
        <v>0</v>
      </c>
      <c r="K366" s="10"/>
    </row>
    <row r="367" spans="1:11">
      <c r="A367" s="8">
        <v>357</v>
      </c>
      <c r="B367" s="10" t="s">
        <v>4</v>
      </c>
      <c r="C367" s="7">
        <f t="shared" si="65"/>
        <v>0</v>
      </c>
      <c r="D367" s="7">
        <f t="shared" si="64"/>
        <v>0</v>
      </c>
      <c r="E367" s="7">
        <f t="shared" si="64"/>
        <v>0</v>
      </c>
      <c r="F367" s="7">
        <f t="shared" si="64"/>
        <v>0</v>
      </c>
      <c r="G367" s="7">
        <f t="shared" si="64"/>
        <v>0</v>
      </c>
      <c r="H367" s="7">
        <f t="shared" si="64"/>
        <v>0</v>
      </c>
      <c r="I367" s="7">
        <f t="shared" si="64"/>
        <v>0</v>
      </c>
      <c r="J367" s="7">
        <f t="shared" si="64"/>
        <v>0</v>
      </c>
      <c r="K367" s="10"/>
    </row>
    <row r="368" spans="1:11">
      <c r="A368" s="8">
        <v>358</v>
      </c>
      <c r="B368" s="10" t="s">
        <v>5</v>
      </c>
      <c r="C368" s="7">
        <f t="shared" si="65"/>
        <v>0</v>
      </c>
      <c r="D368" s="7">
        <f t="shared" si="64"/>
        <v>0</v>
      </c>
      <c r="E368" s="7">
        <f t="shared" si="64"/>
        <v>0</v>
      </c>
      <c r="F368" s="7">
        <f t="shared" si="64"/>
        <v>0</v>
      </c>
      <c r="G368" s="7">
        <f t="shared" si="64"/>
        <v>0</v>
      </c>
      <c r="H368" s="7">
        <f t="shared" si="64"/>
        <v>0</v>
      </c>
      <c r="I368" s="7">
        <f t="shared" si="64"/>
        <v>0</v>
      </c>
      <c r="J368" s="7">
        <f t="shared" si="64"/>
        <v>0</v>
      </c>
      <c r="K368" s="10"/>
    </row>
    <row r="369" spans="1:11" ht="25.5">
      <c r="A369" s="8">
        <v>359</v>
      </c>
      <c r="B369" s="13" t="s">
        <v>324</v>
      </c>
      <c r="C369" s="7">
        <f t="shared" si="65"/>
        <v>0</v>
      </c>
      <c r="D369" s="7">
        <f>D370+D371+D372+D442</f>
        <v>0</v>
      </c>
      <c r="E369" s="7">
        <f t="shared" ref="E369:E442" si="66">F369+G369+H369+I369+J369+K369+L369</f>
        <v>0</v>
      </c>
      <c r="F369" s="7">
        <f t="shared" ref="F369:F442" si="67">G369+H369+I369+J369+K369+L369+M369</f>
        <v>0</v>
      </c>
      <c r="G369" s="7">
        <f t="shared" ref="G369:G442" si="68">H369+I369+J369+K369+L369+M369+N369</f>
        <v>0</v>
      </c>
      <c r="H369" s="7">
        <f t="shared" ref="H369:H442" si="69">I369+J369+K369+L369+M369+N369+O369</f>
        <v>0</v>
      </c>
      <c r="I369" s="7">
        <f t="shared" ref="I369:I442" si="70">J369+K369+L369+M369+N369+O369+P369</f>
        <v>0</v>
      </c>
      <c r="J369" s="7">
        <f t="shared" ref="J369:J442" si="71">K369+L369+M369+N369+O369+P369+Q369</f>
        <v>0</v>
      </c>
      <c r="K369" s="10"/>
    </row>
    <row r="370" spans="1:11">
      <c r="A370" s="8">
        <v>360</v>
      </c>
      <c r="B370" s="10" t="s">
        <v>2</v>
      </c>
      <c r="C370" s="7">
        <f t="shared" si="65"/>
        <v>0</v>
      </c>
      <c r="D370" s="7">
        <f t="shared" ref="D370:D442" si="72">E370+F370+G370+H370+I370+J370+K370</f>
        <v>0</v>
      </c>
      <c r="E370" s="7">
        <f t="shared" si="66"/>
        <v>0</v>
      </c>
      <c r="F370" s="7">
        <f t="shared" si="67"/>
        <v>0</v>
      </c>
      <c r="G370" s="7">
        <f t="shared" si="68"/>
        <v>0</v>
      </c>
      <c r="H370" s="7">
        <f t="shared" si="69"/>
        <v>0</v>
      </c>
      <c r="I370" s="7">
        <f t="shared" si="70"/>
        <v>0</v>
      </c>
      <c r="J370" s="7">
        <f t="shared" si="71"/>
        <v>0</v>
      </c>
      <c r="K370" s="10"/>
    </row>
    <row r="371" spans="1:11">
      <c r="A371" s="8">
        <v>361</v>
      </c>
      <c r="B371" s="10" t="s">
        <v>3</v>
      </c>
      <c r="C371" s="7">
        <f t="shared" si="65"/>
        <v>0</v>
      </c>
      <c r="D371" s="7">
        <v>0</v>
      </c>
      <c r="E371" s="7">
        <f t="shared" si="66"/>
        <v>0</v>
      </c>
      <c r="F371" s="7">
        <f t="shared" si="67"/>
        <v>0</v>
      </c>
      <c r="G371" s="7">
        <f t="shared" si="68"/>
        <v>0</v>
      </c>
      <c r="H371" s="7">
        <f t="shared" si="69"/>
        <v>0</v>
      </c>
      <c r="I371" s="7">
        <f t="shared" si="70"/>
        <v>0</v>
      </c>
      <c r="J371" s="7">
        <f t="shared" si="71"/>
        <v>0</v>
      </c>
      <c r="K371" s="10"/>
    </row>
    <row r="372" spans="1:11">
      <c r="A372" s="8">
        <v>362</v>
      </c>
      <c r="B372" s="10" t="s">
        <v>4</v>
      </c>
      <c r="C372" s="7">
        <f t="shared" si="65"/>
        <v>0</v>
      </c>
      <c r="D372" s="7">
        <f t="shared" si="72"/>
        <v>0</v>
      </c>
      <c r="E372" s="7">
        <f t="shared" si="66"/>
        <v>0</v>
      </c>
      <c r="F372" s="7">
        <f t="shared" si="67"/>
        <v>0</v>
      </c>
      <c r="G372" s="7">
        <f t="shared" si="68"/>
        <v>0</v>
      </c>
      <c r="H372" s="7">
        <f t="shared" si="69"/>
        <v>0</v>
      </c>
      <c r="I372" s="7">
        <f t="shared" si="70"/>
        <v>0</v>
      </c>
      <c r="J372" s="7">
        <f t="shared" si="71"/>
        <v>0</v>
      </c>
      <c r="K372" s="10"/>
    </row>
    <row r="373" spans="1:11" ht="25.5">
      <c r="A373" s="8">
        <v>363</v>
      </c>
      <c r="B373" s="13" t="s">
        <v>341</v>
      </c>
      <c r="C373" s="7">
        <f>D373+E373+F373+G373+H373+I373+J373</f>
        <v>1203</v>
      </c>
      <c r="D373" s="7">
        <v>0</v>
      </c>
      <c r="E373" s="7">
        <f>E374+E375+E376+E377</f>
        <v>1203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10"/>
    </row>
    <row r="374" spans="1:11">
      <c r="A374" s="8">
        <v>364</v>
      </c>
      <c r="B374" s="10" t="s">
        <v>2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10"/>
    </row>
    <row r="375" spans="1:11">
      <c r="A375" s="8">
        <v>365</v>
      </c>
      <c r="B375" s="10" t="s">
        <v>3</v>
      </c>
      <c r="C375" s="7">
        <v>0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10"/>
    </row>
    <row r="376" spans="1:11">
      <c r="A376" s="8">
        <v>366</v>
      </c>
      <c r="B376" s="10" t="s">
        <v>4</v>
      </c>
      <c r="C376" s="7">
        <f>D376+E376+F376+G376+H376+I376+J376</f>
        <v>1203</v>
      </c>
      <c r="D376" s="7">
        <v>0</v>
      </c>
      <c r="E376" s="7">
        <v>1203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10"/>
    </row>
    <row r="377" spans="1:11">
      <c r="A377" s="8">
        <v>367</v>
      </c>
      <c r="B377" s="10" t="s">
        <v>5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10"/>
    </row>
    <row r="378" spans="1:11" ht="25.5">
      <c r="A378" s="8">
        <v>368</v>
      </c>
      <c r="B378" s="60" t="s">
        <v>342</v>
      </c>
      <c r="C378" s="7">
        <f>D378+E378+F378+G378+H378+I378+J378</f>
        <v>255.1</v>
      </c>
      <c r="D378" s="7">
        <v>0</v>
      </c>
      <c r="E378" s="7">
        <f>E379+E380+E381+E382</f>
        <v>255.1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10"/>
    </row>
    <row r="379" spans="1:11">
      <c r="A379" s="8">
        <v>369</v>
      </c>
      <c r="B379" s="10" t="s">
        <v>2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10"/>
    </row>
    <row r="380" spans="1:11">
      <c r="A380" s="8">
        <v>370</v>
      </c>
      <c r="B380" s="10" t="s">
        <v>3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10"/>
    </row>
    <row r="381" spans="1:11">
      <c r="A381" s="8">
        <v>371</v>
      </c>
      <c r="B381" s="10" t="s">
        <v>4</v>
      </c>
      <c r="C381" s="7">
        <f>D381+E381+F381+G381+H381+I381+J381</f>
        <v>255.1</v>
      </c>
      <c r="D381" s="7"/>
      <c r="E381" s="7">
        <v>255.1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10"/>
    </row>
    <row r="382" spans="1:11">
      <c r="A382" s="8">
        <v>372</v>
      </c>
      <c r="B382" s="10" t="s">
        <v>5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10"/>
    </row>
    <row r="383" spans="1:11" ht="25.5">
      <c r="A383" s="8">
        <v>373</v>
      </c>
      <c r="B383" s="13" t="s">
        <v>343</v>
      </c>
      <c r="C383" s="7">
        <f>D383+E383+F383+G383+H383+I383+J383</f>
        <v>134.6</v>
      </c>
      <c r="D383" s="7">
        <v>0</v>
      </c>
      <c r="E383" s="7">
        <f>E384+E385+E386+E387</f>
        <v>134.6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10"/>
    </row>
    <row r="384" spans="1:11">
      <c r="A384" s="8">
        <v>374</v>
      </c>
      <c r="B384" s="10" t="s">
        <v>2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10"/>
    </row>
    <row r="385" spans="1:11">
      <c r="A385" s="8">
        <v>375</v>
      </c>
      <c r="B385" s="10" t="s">
        <v>3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10"/>
    </row>
    <row r="386" spans="1:11">
      <c r="A386" s="8">
        <v>376</v>
      </c>
      <c r="B386" s="10" t="s">
        <v>4</v>
      </c>
      <c r="C386" s="7">
        <f>D386+E386+F386+G386+H386+I386+J386</f>
        <v>134.6</v>
      </c>
      <c r="D386" s="7"/>
      <c r="E386" s="7">
        <v>134.6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10"/>
    </row>
    <row r="387" spans="1:11">
      <c r="A387" s="8">
        <v>377</v>
      </c>
      <c r="B387" s="10" t="s">
        <v>5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10"/>
    </row>
    <row r="388" spans="1:11" ht="25.5">
      <c r="A388" s="8">
        <v>378</v>
      </c>
      <c r="B388" s="13" t="s">
        <v>344</v>
      </c>
      <c r="C388" s="7">
        <f>D388+E388+F388+G388+H388+I388+J388</f>
        <v>279.89999999999998</v>
      </c>
      <c r="D388" s="7">
        <v>0</v>
      </c>
      <c r="E388" s="7">
        <f>E389+E390+E391+E392</f>
        <v>279.89999999999998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10"/>
    </row>
    <row r="389" spans="1:11">
      <c r="A389" s="8">
        <v>379</v>
      </c>
      <c r="B389" s="10" t="s">
        <v>2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10"/>
    </row>
    <row r="390" spans="1:11">
      <c r="A390" s="8">
        <v>380</v>
      </c>
      <c r="B390" s="10" t="s">
        <v>3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10"/>
    </row>
    <row r="391" spans="1:11">
      <c r="A391" s="8">
        <v>381</v>
      </c>
      <c r="B391" s="10" t="s">
        <v>4</v>
      </c>
      <c r="C391" s="7">
        <f>D391+E391+F391+G391+H391+I391+J391</f>
        <v>279.89999999999998</v>
      </c>
      <c r="D391" s="7"/>
      <c r="E391" s="7">
        <v>279.89999999999998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10"/>
    </row>
    <row r="392" spans="1:11">
      <c r="A392" s="8">
        <v>382</v>
      </c>
      <c r="B392" s="10" t="s">
        <v>5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10"/>
    </row>
    <row r="393" spans="1:11" ht="25.5">
      <c r="A393" s="8">
        <v>383</v>
      </c>
      <c r="B393" s="13" t="s">
        <v>345</v>
      </c>
      <c r="C393" s="7">
        <f>D393+E393+F393+G393+H393+I393+J393</f>
        <v>134.6</v>
      </c>
      <c r="D393" s="7">
        <v>0</v>
      </c>
      <c r="E393" s="7">
        <f>E394+E395+E396+E397</f>
        <v>134.6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10"/>
    </row>
    <row r="394" spans="1:11">
      <c r="A394" s="8">
        <v>384</v>
      </c>
      <c r="B394" s="10" t="s">
        <v>2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10"/>
    </row>
    <row r="395" spans="1:11">
      <c r="A395" s="8">
        <v>385</v>
      </c>
      <c r="B395" s="10" t="s">
        <v>3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10"/>
    </row>
    <row r="396" spans="1:11">
      <c r="A396" s="8">
        <v>386</v>
      </c>
      <c r="B396" s="10" t="s">
        <v>4</v>
      </c>
      <c r="C396" s="7">
        <f>D396+E396+F396+G396+H396+I396+J396</f>
        <v>134.6</v>
      </c>
      <c r="D396" s="7"/>
      <c r="E396" s="7">
        <v>134.6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10"/>
    </row>
    <row r="397" spans="1:11">
      <c r="A397" s="8">
        <v>387</v>
      </c>
      <c r="B397" s="10" t="s">
        <v>5</v>
      </c>
      <c r="C397" s="7">
        <v>0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10"/>
    </row>
    <row r="398" spans="1:11" ht="25.5">
      <c r="A398" s="8">
        <v>388</v>
      </c>
      <c r="B398" s="13" t="s">
        <v>346</v>
      </c>
      <c r="C398" s="7">
        <f>D398+E398+F398+G398+H398+I398+J398</f>
        <v>209.1</v>
      </c>
      <c r="D398" s="7">
        <v>0</v>
      </c>
      <c r="E398" s="7">
        <f>E399+E400+E401+E402</f>
        <v>209.1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10"/>
    </row>
    <row r="399" spans="1:11">
      <c r="A399" s="8">
        <v>389</v>
      </c>
      <c r="B399" s="10" t="s">
        <v>2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10"/>
    </row>
    <row r="400" spans="1:11">
      <c r="A400" s="8">
        <v>390</v>
      </c>
      <c r="B400" s="10" t="s">
        <v>3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10"/>
    </row>
    <row r="401" spans="1:11">
      <c r="A401" s="8">
        <v>391</v>
      </c>
      <c r="B401" s="10" t="s">
        <v>4</v>
      </c>
      <c r="C401" s="7">
        <f>D401+E401+F401+G401+H401+I401+J401</f>
        <v>209.1</v>
      </c>
      <c r="D401" s="7">
        <v>0</v>
      </c>
      <c r="E401" s="7">
        <v>209.1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10"/>
    </row>
    <row r="402" spans="1:11">
      <c r="A402" s="8">
        <v>392</v>
      </c>
      <c r="B402" s="10" t="s">
        <v>5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10"/>
    </row>
    <row r="403" spans="1:11" ht="25.5">
      <c r="A403" s="8">
        <v>393</v>
      </c>
      <c r="B403" s="60" t="s">
        <v>368</v>
      </c>
      <c r="C403" s="7">
        <f>D403+E403+F403+G403+H403+J403+I403</f>
        <v>212.1</v>
      </c>
      <c r="D403" s="7">
        <v>0</v>
      </c>
      <c r="E403" s="7">
        <f>E404+E405+E406+E407</f>
        <v>212.1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10"/>
    </row>
    <row r="404" spans="1:11">
      <c r="A404" s="8">
        <v>394</v>
      </c>
      <c r="B404" s="10" t="s">
        <v>2</v>
      </c>
      <c r="C404" s="7">
        <v>0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10"/>
    </row>
    <row r="405" spans="1:11">
      <c r="A405" s="8">
        <v>395</v>
      </c>
      <c r="B405" s="10" t="s">
        <v>3</v>
      </c>
      <c r="C405" s="7">
        <v>0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10"/>
    </row>
    <row r="406" spans="1:11">
      <c r="A406" s="8">
        <v>396</v>
      </c>
      <c r="B406" s="10" t="s">
        <v>4</v>
      </c>
      <c r="C406" s="7">
        <f>D406+E406+F406+G406+H406+I406+J406</f>
        <v>212.1</v>
      </c>
      <c r="D406" s="7">
        <v>0</v>
      </c>
      <c r="E406" s="7">
        <v>212.1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10"/>
    </row>
    <row r="407" spans="1:11">
      <c r="A407" s="8">
        <v>397</v>
      </c>
      <c r="B407" s="10" t="s">
        <v>5</v>
      </c>
      <c r="C407" s="59">
        <v>0</v>
      </c>
      <c r="D407" s="59">
        <v>0</v>
      </c>
      <c r="E407" s="59">
        <v>0</v>
      </c>
      <c r="F407" s="59">
        <v>0</v>
      </c>
      <c r="G407" s="59">
        <v>0</v>
      </c>
      <c r="H407" s="59">
        <v>0</v>
      </c>
      <c r="I407" s="59">
        <v>0</v>
      </c>
      <c r="J407" s="59">
        <v>0</v>
      </c>
      <c r="K407" s="10"/>
    </row>
    <row r="408" spans="1:11" ht="25.5">
      <c r="A408" s="8">
        <v>398</v>
      </c>
      <c r="B408" s="13" t="s">
        <v>347</v>
      </c>
      <c r="C408" s="7">
        <f>D408+E408+F408+G408+H408+I408+J408</f>
        <v>92.7</v>
      </c>
      <c r="D408" s="7">
        <v>0</v>
      </c>
      <c r="E408" s="7">
        <f>E409+E410+E411+E412</f>
        <v>92.7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10"/>
    </row>
    <row r="409" spans="1:11">
      <c r="A409" s="8">
        <v>399</v>
      </c>
      <c r="B409" s="10" t="s">
        <v>2</v>
      </c>
      <c r="C409" s="7">
        <v>0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10"/>
    </row>
    <row r="410" spans="1:11">
      <c r="A410" s="8">
        <v>400</v>
      </c>
      <c r="B410" s="10" t="s">
        <v>3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10"/>
    </row>
    <row r="411" spans="1:11">
      <c r="A411" s="8">
        <v>401</v>
      </c>
      <c r="B411" s="10" t="s">
        <v>4</v>
      </c>
      <c r="C411" s="7">
        <f>D411+E411+F411+G411+H411+I411+J411</f>
        <v>92.7</v>
      </c>
      <c r="D411" s="7"/>
      <c r="E411" s="7">
        <v>92.7</v>
      </c>
      <c r="F411" s="7">
        <v>0</v>
      </c>
      <c r="G411" s="7">
        <v>0</v>
      </c>
      <c r="H411" s="7">
        <v>0</v>
      </c>
      <c r="I411" s="7">
        <v>0</v>
      </c>
      <c r="J411" s="7"/>
      <c r="K411" s="10"/>
    </row>
    <row r="412" spans="1:11">
      <c r="A412" s="8">
        <v>402</v>
      </c>
      <c r="B412" s="10" t="s">
        <v>5</v>
      </c>
      <c r="C412" s="7">
        <v>0</v>
      </c>
      <c r="D412" s="7">
        <v>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10"/>
    </row>
    <row r="413" spans="1:11" ht="25.5">
      <c r="A413" s="8">
        <v>403</v>
      </c>
      <c r="B413" s="60" t="s">
        <v>358</v>
      </c>
      <c r="C413" s="7">
        <v>0</v>
      </c>
      <c r="D413" s="7">
        <v>0</v>
      </c>
      <c r="E413" s="7">
        <f>E414+E415+E416+E417</f>
        <v>92.7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10"/>
    </row>
    <row r="414" spans="1:11">
      <c r="A414" s="8">
        <v>404</v>
      </c>
      <c r="B414" s="10" t="s">
        <v>2</v>
      </c>
      <c r="C414" s="7">
        <v>0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10"/>
    </row>
    <row r="415" spans="1:11">
      <c r="A415" s="8">
        <v>405</v>
      </c>
      <c r="B415" s="10" t="s">
        <v>3</v>
      </c>
      <c r="C415" s="7">
        <v>0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10"/>
    </row>
    <row r="416" spans="1:11">
      <c r="A416" s="8">
        <v>406</v>
      </c>
      <c r="B416" s="10" t="s">
        <v>4</v>
      </c>
      <c r="C416" s="7">
        <v>0</v>
      </c>
      <c r="D416" s="7">
        <v>0</v>
      </c>
      <c r="E416" s="7">
        <v>92.7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10"/>
    </row>
    <row r="417" spans="1:11">
      <c r="A417" s="8">
        <v>407</v>
      </c>
      <c r="B417" s="10" t="s">
        <v>5</v>
      </c>
      <c r="C417" s="7">
        <v>0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10"/>
    </row>
    <row r="418" spans="1:11" ht="25.5">
      <c r="A418" s="8">
        <v>408</v>
      </c>
      <c r="B418" s="13" t="s">
        <v>348</v>
      </c>
      <c r="C418" s="7">
        <f>D418+E418+F418+G418+H418+I418+J418</f>
        <v>640.1</v>
      </c>
      <c r="D418" s="7">
        <v>0</v>
      </c>
      <c r="E418" s="7">
        <f>E419+E420+E421+E422</f>
        <v>640.1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10"/>
    </row>
    <row r="419" spans="1:11">
      <c r="A419" s="8">
        <v>409</v>
      </c>
      <c r="B419" s="10" t="s">
        <v>2</v>
      </c>
      <c r="C419" s="7">
        <v>0</v>
      </c>
      <c r="D419" s="7">
        <v>0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10"/>
    </row>
    <row r="420" spans="1:11">
      <c r="A420" s="8">
        <v>410</v>
      </c>
      <c r="B420" s="10" t="s">
        <v>3</v>
      </c>
      <c r="C420" s="7">
        <v>0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10"/>
    </row>
    <row r="421" spans="1:11">
      <c r="A421" s="8">
        <v>411</v>
      </c>
      <c r="B421" s="10" t="s">
        <v>4</v>
      </c>
      <c r="C421" s="7">
        <v>0</v>
      </c>
      <c r="D421" s="7">
        <v>0</v>
      </c>
      <c r="E421" s="7">
        <v>640.1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10"/>
    </row>
    <row r="422" spans="1:11">
      <c r="A422" s="8">
        <v>412</v>
      </c>
      <c r="B422" s="10" t="s">
        <v>5</v>
      </c>
      <c r="C422" s="7">
        <v>0</v>
      </c>
      <c r="D422" s="7">
        <v>0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10"/>
    </row>
    <row r="423" spans="1:11" ht="25.5">
      <c r="A423" s="8">
        <v>413</v>
      </c>
      <c r="B423" s="13" t="s">
        <v>349</v>
      </c>
      <c r="C423" s="7">
        <f>D423+E423+F423+G423+H423+I423+J423</f>
        <v>380.6</v>
      </c>
      <c r="D423" s="7">
        <v>0</v>
      </c>
      <c r="E423" s="7">
        <f>E424+E425+E426+E427</f>
        <v>380.6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10"/>
    </row>
    <row r="424" spans="1:11">
      <c r="A424" s="8">
        <v>414</v>
      </c>
      <c r="B424" s="10" t="s">
        <v>2</v>
      </c>
      <c r="C424" s="7">
        <v>0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10"/>
    </row>
    <row r="425" spans="1:11">
      <c r="A425" s="8">
        <v>415</v>
      </c>
      <c r="B425" s="10" t="s">
        <v>3</v>
      </c>
      <c r="C425" s="7">
        <v>0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10"/>
    </row>
    <row r="426" spans="1:11">
      <c r="A426" s="8">
        <v>416</v>
      </c>
      <c r="B426" s="10" t="s">
        <v>4</v>
      </c>
      <c r="C426" s="7">
        <v>0</v>
      </c>
      <c r="D426" s="7">
        <v>0</v>
      </c>
      <c r="E426" s="7">
        <v>380.6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10"/>
    </row>
    <row r="427" spans="1:11">
      <c r="A427" s="8">
        <v>417</v>
      </c>
      <c r="B427" s="10" t="s">
        <v>5</v>
      </c>
      <c r="C427" s="7">
        <v>0</v>
      </c>
      <c r="D427" s="7">
        <v>0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10"/>
    </row>
    <row r="428" spans="1:11" ht="25.5">
      <c r="A428" s="8">
        <v>418</v>
      </c>
      <c r="B428" s="13" t="s">
        <v>350</v>
      </c>
      <c r="C428" s="7">
        <f>D428+E428+F428+G428+H428+I428+J428</f>
        <v>603.79999999999995</v>
      </c>
      <c r="D428" s="7">
        <v>0</v>
      </c>
      <c r="E428" s="7">
        <f>E429+E430+E431</f>
        <v>603.79999999999995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10"/>
    </row>
    <row r="429" spans="1:11">
      <c r="A429" s="8">
        <v>419</v>
      </c>
      <c r="B429" s="10" t="s">
        <v>2</v>
      </c>
      <c r="C429" s="7">
        <v>0</v>
      </c>
      <c r="D429" s="7">
        <v>0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10"/>
    </row>
    <row r="430" spans="1:11">
      <c r="A430" s="8">
        <v>420</v>
      </c>
      <c r="B430" s="10" t="s">
        <v>3</v>
      </c>
      <c r="C430" s="7">
        <v>0</v>
      </c>
      <c r="D430" s="7">
        <v>0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10"/>
    </row>
    <row r="431" spans="1:11">
      <c r="A431" s="8">
        <v>421</v>
      </c>
      <c r="B431" s="10" t="s">
        <v>4</v>
      </c>
      <c r="C431" s="7">
        <v>0</v>
      </c>
      <c r="D431" s="7">
        <v>0</v>
      </c>
      <c r="E431" s="7">
        <v>603.79999999999995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10"/>
    </row>
    <row r="432" spans="1:11">
      <c r="A432" s="8">
        <v>422</v>
      </c>
      <c r="B432" s="10" t="s">
        <v>5</v>
      </c>
      <c r="C432" s="7">
        <v>0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10"/>
    </row>
    <row r="433" spans="1:11" ht="25.5">
      <c r="A433" s="8">
        <v>423</v>
      </c>
      <c r="B433" s="13" t="s">
        <v>351</v>
      </c>
      <c r="C433" s="7">
        <f>D433+E433+F433+G433+H433+I433+J433</f>
        <v>299.39999999999998</v>
      </c>
      <c r="D433" s="7">
        <v>0</v>
      </c>
      <c r="E433" s="7">
        <f>E434+E435+E436+E437</f>
        <v>299.39999999999998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10"/>
    </row>
    <row r="434" spans="1:11">
      <c r="A434" s="8">
        <v>424</v>
      </c>
      <c r="B434" s="10" t="s">
        <v>2</v>
      </c>
      <c r="C434" s="7">
        <v>0</v>
      </c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10"/>
    </row>
    <row r="435" spans="1:11">
      <c r="A435" s="8">
        <v>425</v>
      </c>
      <c r="B435" s="10" t="s">
        <v>3</v>
      </c>
      <c r="C435" s="7">
        <v>0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10"/>
    </row>
    <row r="436" spans="1:11">
      <c r="A436" s="8">
        <v>426</v>
      </c>
      <c r="B436" s="10" t="s">
        <v>4</v>
      </c>
      <c r="C436" s="7">
        <v>0</v>
      </c>
      <c r="D436" s="7">
        <v>0</v>
      </c>
      <c r="E436" s="7">
        <f>311.4+88-100</f>
        <v>299.39999999999998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10"/>
    </row>
    <row r="437" spans="1:11">
      <c r="A437" s="8">
        <v>427</v>
      </c>
      <c r="B437" s="10" t="s">
        <v>5</v>
      </c>
      <c r="C437" s="7">
        <v>0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10"/>
    </row>
    <row r="438" spans="1:11" ht="25.5">
      <c r="A438" s="8">
        <v>428</v>
      </c>
      <c r="B438" s="13" t="s">
        <v>352</v>
      </c>
      <c r="C438" s="7">
        <f>D438+E438+F438+G438+H438+I438+J438</f>
        <v>424.4</v>
      </c>
      <c r="D438" s="7">
        <v>0</v>
      </c>
      <c r="E438" s="7">
        <f>E439+E440+E441+E442</f>
        <v>424.4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10"/>
    </row>
    <row r="439" spans="1:11">
      <c r="A439" s="8">
        <v>429</v>
      </c>
      <c r="B439" s="10" t="s">
        <v>2</v>
      </c>
      <c r="C439" s="7">
        <v>0</v>
      </c>
      <c r="D439" s="7">
        <v>0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10"/>
    </row>
    <row r="440" spans="1:11">
      <c r="A440" s="8">
        <v>430</v>
      </c>
      <c r="B440" s="10" t="s">
        <v>3</v>
      </c>
      <c r="C440" s="7">
        <v>0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10"/>
    </row>
    <row r="441" spans="1:11">
      <c r="A441" s="8">
        <v>431</v>
      </c>
      <c r="B441" s="10" t="s">
        <v>4</v>
      </c>
      <c r="C441" s="7">
        <v>0</v>
      </c>
      <c r="D441" s="7">
        <v>0</v>
      </c>
      <c r="E441" s="7">
        <f>656.5-100-88-44.1</f>
        <v>424.4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10"/>
    </row>
    <row r="442" spans="1:11">
      <c r="A442" s="8">
        <v>432</v>
      </c>
      <c r="B442" s="10" t="s">
        <v>5</v>
      </c>
      <c r="C442" s="7">
        <f t="shared" si="65"/>
        <v>0</v>
      </c>
      <c r="D442" s="7">
        <f t="shared" si="72"/>
        <v>0</v>
      </c>
      <c r="E442" s="7">
        <f t="shared" si="66"/>
        <v>0</v>
      </c>
      <c r="F442" s="7">
        <f t="shared" si="67"/>
        <v>0</v>
      </c>
      <c r="G442" s="7">
        <f t="shared" si="68"/>
        <v>0</v>
      </c>
      <c r="H442" s="7">
        <f t="shared" si="69"/>
        <v>0</v>
      </c>
      <c r="I442" s="7">
        <f t="shared" si="70"/>
        <v>0</v>
      </c>
      <c r="J442" s="7">
        <f t="shared" si="71"/>
        <v>0</v>
      </c>
      <c r="K442" s="10"/>
    </row>
    <row r="443" spans="1:11" ht="25.5">
      <c r="A443" s="8">
        <v>433</v>
      </c>
      <c r="B443" s="13" t="s">
        <v>369</v>
      </c>
      <c r="C443" s="7">
        <f>D443+E443+F443+G443+H443+I443+J443</f>
        <v>144.1</v>
      </c>
      <c r="D443" s="7">
        <v>0</v>
      </c>
      <c r="E443" s="7">
        <f>E444+E445+E446+E447</f>
        <v>144.1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10"/>
    </row>
    <row r="444" spans="1:11">
      <c r="A444" s="8">
        <v>434</v>
      </c>
      <c r="B444" s="10" t="s">
        <v>2</v>
      </c>
      <c r="C444" s="7">
        <v>0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10"/>
    </row>
    <row r="445" spans="1:11">
      <c r="A445" s="8">
        <v>435</v>
      </c>
      <c r="B445" s="10" t="s">
        <v>3</v>
      </c>
      <c r="C445" s="7">
        <v>0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10"/>
    </row>
    <row r="446" spans="1:11">
      <c r="A446" s="8">
        <v>436</v>
      </c>
      <c r="B446" s="10" t="s">
        <v>4</v>
      </c>
      <c r="C446" s="7">
        <f>D446+E446+F446+G446+H446+I446+J446</f>
        <v>144.1</v>
      </c>
      <c r="D446" s="7">
        <v>0</v>
      </c>
      <c r="E446" s="7">
        <f>100+44.1</f>
        <v>144.1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10"/>
    </row>
    <row r="447" spans="1:11">
      <c r="A447" s="8">
        <v>437</v>
      </c>
      <c r="B447" s="10" t="s">
        <v>5</v>
      </c>
      <c r="C447" s="7">
        <v>0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10"/>
    </row>
    <row r="448" spans="1:11" ht="42" customHeight="1">
      <c r="A448" s="8">
        <v>438</v>
      </c>
      <c r="B448" s="12" t="s">
        <v>22</v>
      </c>
      <c r="C448" s="9">
        <f>D448+E448+F448+G448+H448+I448+J448</f>
        <v>22333.4</v>
      </c>
      <c r="D448" s="9">
        <f>D450+D451+D452</f>
        <v>3166</v>
      </c>
      <c r="E448" s="9">
        <f>E450+E451+E452</f>
        <v>3200</v>
      </c>
      <c r="F448" s="9">
        <f t="shared" ref="F448:J448" si="73">F450+F451+F452</f>
        <v>128</v>
      </c>
      <c r="G448" s="9">
        <f t="shared" si="73"/>
        <v>3675</v>
      </c>
      <c r="H448" s="9">
        <f t="shared" si="73"/>
        <v>3858.7</v>
      </c>
      <c r="I448" s="9">
        <f t="shared" si="73"/>
        <v>4051.6</v>
      </c>
      <c r="J448" s="9">
        <f t="shared" si="73"/>
        <v>4254.1000000000004</v>
      </c>
      <c r="K448" s="10">
        <v>21</v>
      </c>
    </row>
    <row r="449" spans="1:11" ht="15" customHeight="1">
      <c r="A449" s="8">
        <v>439</v>
      </c>
      <c r="B449" s="12" t="s">
        <v>2</v>
      </c>
      <c r="C449" s="7">
        <v>0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10"/>
    </row>
    <row r="450" spans="1:11">
      <c r="A450" s="8">
        <v>440</v>
      </c>
      <c r="B450" s="10" t="s">
        <v>3</v>
      </c>
      <c r="C450" s="7">
        <v>0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10"/>
    </row>
    <row r="451" spans="1:11">
      <c r="A451" s="8">
        <v>441</v>
      </c>
      <c r="B451" s="10" t="s">
        <v>4</v>
      </c>
      <c r="C451" s="7">
        <f>D451+E451+F451+G451+H451+I451+J451</f>
        <v>22333.4</v>
      </c>
      <c r="D451" s="7">
        <f>3000+216-50</f>
        <v>3166</v>
      </c>
      <c r="E451" s="7">
        <v>3200</v>
      </c>
      <c r="F451" s="7">
        <f>3500-3372</f>
        <v>128</v>
      </c>
      <c r="G451" s="7">
        <v>3675</v>
      </c>
      <c r="H451" s="7">
        <v>3858.7</v>
      </c>
      <c r="I451" s="7">
        <v>4051.6</v>
      </c>
      <c r="J451" s="7">
        <v>4254.1000000000004</v>
      </c>
      <c r="K451" s="10"/>
    </row>
    <row r="452" spans="1:11">
      <c r="A452" s="8">
        <v>442</v>
      </c>
      <c r="B452" s="10" t="s">
        <v>23</v>
      </c>
      <c r="C452" s="7">
        <v>0</v>
      </c>
      <c r="D452" s="7">
        <v>0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10"/>
    </row>
    <row r="453" spans="1:11" ht="15" customHeight="1">
      <c r="A453" s="8">
        <v>443</v>
      </c>
      <c r="B453" s="71" t="s">
        <v>291</v>
      </c>
      <c r="C453" s="72"/>
      <c r="D453" s="72"/>
      <c r="E453" s="72"/>
      <c r="F453" s="72"/>
      <c r="G453" s="72"/>
      <c r="H453" s="72"/>
      <c r="I453" s="72"/>
      <c r="J453" s="72"/>
      <c r="K453" s="73"/>
    </row>
    <row r="454" spans="1:11">
      <c r="A454" s="8">
        <v>444</v>
      </c>
      <c r="B454" s="40" t="s">
        <v>85</v>
      </c>
      <c r="C454" s="9">
        <f>C455+C456+C457+C458</f>
        <v>10620</v>
      </c>
      <c r="D454" s="9">
        <f>D455+D456+D457+D458</f>
        <v>1620</v>
      </c>
      <c r="E454" s="9">
        <f t="shared" ref="E454:J454" si="74">E456+E457+E458</f>
        <v>264</v>
      </c>
      <c r="F454" s="9">
        <f t="shared" si="74"/>
        <v>0</v>
      </c>
      <c r="G454" s="9">
        <f t="shared" si="74"/>
        <v>3000</v>
      </c>
      <c r="H454" s="9">
        <f>H455+H456+H457+H458</f>
        <v>3000</v>
      </c>
      <c r="I454" s="9">
        <f t="shared" si="74"/>
        <v>3000</v>
      </c>
      <c r="J454" s="9">
        <f t="shared" si="74"/>
        <v>0</v>
      </c>
      <c r="K454" s="10"/>
    </row>
    <row r="455" spans="1:11">
      <c r="A455" s="8">
        <v>445</v>
      </c>
      <c r="B455" s="41" t="s">
        <v>2</v>
      </c>
      <c r="C455" s="7">
        <v>0</v>
      </c>
      <c r="D455" s="7">
        <v>0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10"/>
    </row>
    <row r="456" spans="1:11">
      <c r="A456" s="8">
        <v>446</v>
      </c>
      <c r="B456" s="10" t="s">
        <v>3</v>
      </c>
      <c r="C456" s="7">
        <v>0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10"/>
    </row>
    <row r="457" spans="1:11">
      <c r="A457" s="8">
        <v>447</v>
      </c>
      <c r="B457" s="10" t="s">
        <v>4</v>
      </c>
      <c r="C457" s="7">
        <f>C463</f>
        <v>10620</v>
      </c>
      <c r="D457" s="7">
        <f>D463+D525</f>
        <v>1620</v>
      </c>
      <c r="E457" s="7">
        <f>E463+E525</f>
        <v>264</v>
      </c>
      <c r="F457" s="7">
        <f t="shared" ref="F457:J457" si="75">F463</f>
        <v>0</v>
      </c>
      <c r="G457" s="7">
        <f t="shared" si="75"/>
        <v>3000</v>
      </c>
      <c r="H457" s="7">
        <f t="shared" si="75"/>
        <v>3000</v>
      </c>
      <c r="I457" s="7">
        <f t="shared" si="75"/>
        <v>3000</v>
      </c>
      <c r="J457" s="7">
        <f t="shared" si="75"/>
        <v>0</v>
      </c>
      <c r="K457" s="10"/>
    </row>
    <row r="458" spans="1:11">
      <c r="A458" s="8">
        <v>448</v>
      </c>
      <c r="B458" s="10" t="s">
        <v>23</v>
      </c>
      <c r="C458" s="7">
        <v>0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10"/>
    </row>
    <row r="459" spans="1:11">
      <c r="A459" s="8">
        <v>449</v>
      </c>
      <c r="B459" s="10" t="s">
        <v>8</v>
      </c>
      <c r="C459" s="10"/>
      <c r="D459" s="10"/>
      <c r="E459" s="10"/>
      <c r="F459" s="10"/>
      <c r="G459" s="10"/>
      <c r="H459" s="10"/>
      <c r="I459" s="10"/>
      <c r="J459" s="10"/>
      <c r="K459" s="10"/>
    </row>
    <row r="460" spans="1:11" ht="25.5">
      <c r="A460" s="8">
        <v>450</v>
      </c>
      <c r="B460" s="41" t="s">
        <v>78</v>
      </c>
      <c r="C460" s="7">
        <f>D460+E460+F460+G460+H460+I460+J460</f>
        <v>10620</v>
      </c>
      <c r="D460" s="7">
        <f t="shared" ref="D460:J460" si="76">D461+D462+D463+D464</f>
        <v>1620</v>
      </c>
      <c r="E460" s="7">
        <f t="shared" si="76"/>
        <v>0</v>
      </c>
      <c r="F460" s="7">
        <f t="shared" si="76"/>
        <v>0</v>
      </c>
      <c r="G460" s="7">
        <f t="shared" si="76"/>
        <v>3000</v>
      </c>
      <c r="H460" s="7">
        <f t="shared" si="76"/>
        <v>3000</v>
      </c>
      <c r="I460" s="7">
        <f t="shared" si="76"/>
        <v>3000</v>
      </c>
      <c r="J460" s="7">
        <f t="shared" si="76"/>
        <v>0</v>
      </c>
      <c r="K460" s="10"/>
    </row>
    <row r="461" spans="1:11">
      <c r="A461" s="8">
        <v>451</v>
      </c>
      <c r="B461" s="41" t="s">
        <v>2</v>
      </c>
      <c r="C461" s="7">
        <v>0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10"/>
    </row>
    <row r="462" spans="1:11">
      <c r="A462" s="8">
        <v>452</v>
      </c>
      <c r="B462" s="10" t="s">
        <v>3</v>
      </c>
      <c r="C462" s="7">
        <v>0</v>
      </c>
      <c r="D462" s="7">
        <v>0</v>
      </c>
      <c r="E462" s="7">
        <v>0</v>
      </c>
      <c r="F462" s="7">
        <v>0</v>
      </c>
      <c r="G462" s="7">
        <v>0</v>
      </c>
      <c r="H462" s="7">
        <f t="shared" ref="H462" si="77">H464+H465+H466</f>
        <v>0</v>
      </c>
      <c r="I462" s="7">
        <v>0</v>
      </c>
      <c r="J462" s="7">
        <v>0</v>
      </c>
      <c r="K462" s="10"/>
    </row>
    <row r="463" spans="1:11">
      <c r="A463" s="8">
        <v>453</v>
      </c>
      <c r="B463" s="10" t="s">
        <v>4</v>
      </c>
      <c r="C463" s="7">
        <f>D463+E463+F463+G463+H463+I463+J463</f>
        <v>10620</v>
      </c>
      <c r="D463" s="7">
        <f>D475+D485+D495</f>
        <v>1620</v>
      </c>
      <c r="E463" s="7">
        <v>0</v>
      </c>
      <c r="F463" s="7">
        <f>F475+F485+F495</f>
        <v>0</v>
      </c>
      <c r="G463" s="7">
        <f>G475+G485+G495</f>
        <v>3000</v>
      </c>
      <c r="H463" s="7">
        <f>H475+H485+H495</f>
        <v>3000</v>
      </c>
      <c r="I463" s="7">
        <f>I475+I485+I495</f>
        <v>3000</v>
      </c>
      <c r="J463" s="7">
        <f>J475+J485+J495</f>
        <v>0</v>
      </c>
      <c r="K463" s="10"/>
    </row>
    <row r="464" spans="1:11">
      <c r="A464" s="8">
        <v>454</v>
      </c>
      <c r="B464" s="10" t="s">
        <v>5</v>
      </c>
      <c r="C464" s="7">
        <v>0</v>
      </c>
      <c r="D464" s="7">
        <v>0</v>
      </c>
      <c r="E464" s="7">
        <v>0</v>
      </c>
      <c r="F464" s="7">
        <v>0</v>
      </c>
      <c r="G464" s="7">
        <v>0</v>
      </c>
      <c r="H464" s="7">
        <f t="shared" ref="H464" si="78">H466+H467+H468</f>
        <v>0</v>
      </c>
      <c r="I464" s="7">
        <v>0</v>
      </c>
      <c r="J464" s="7">
        <v>0</v>
      </c>
      <c r="K464" s="10"/>
    </row>
    <row r="465" spans="1:11" ht="25.5">
      <c r="A465" s="8">
        <v>455</v>
      </c>
      <c r="B465" s="10" t="s">
        <v>9</v>
      </c>
      <c r="C465" s="7">
        <v>0</v>
      </c>
      <c r="D465" s="7">
        <v>0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10"/>
    </row>
    <row r="466" spans="1:11" ht="25.5">
      <c r="A466" s="8">
        <v>456</v>
      </c>
      <c r="B466" s="41" t="s">
        <v>79</v>
      </c>
      <c r="C466" s="7"/>
      <c r="D466" s="7"/>
      <c r="E466" s="7"/>
      <c r="F466" s="7"/>
      <c r="G466" s="7"/>
      <c r="H466" s="7"/>
      <c r="I466" s="7"/>
      <c r="J466" s="7"/>
      <c r="K466" s="10"/>
    </row>
    <row r="467" spans="1:11">
      <c r="A467" s="8">
        <v>457</v>
      </c>
      <c r="B467" s="41" t="s">
        <v>2</v>
      </c>
      <c r="C467" s="7">
        <v>0</v>
      </c>
      <c r="D467" s="7">
        <v>0</v>
      </c>
      <c r="E467" s="7">
        <v>0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10"/>
    </row>
    <row r="468" spans="1:11">
      <c r="A468" s="8">
        <v>458</v>
      </c>
      <c r="B468" s="10" t="s">
        <v>3</v>
      </c>
      <c r="C468" s="7">
        <v>0</v>
      </c>
      <c r="D468" s="7">
        <v>0</v>
      </c>
      <c r="E468" s="7">
        <v>0</v>
      </c>
      <c r="F468" s="7">
        <v>0</v>
      </c>
      <c r="G468" s="7">
        <v>0</v>
      </c>
      <c r="H468" s="7">
        <v>0</v>
      </c>
      <c r="I468" s="7">
        <v>0</v>
      </c>
      <c r="J468" s="7">
        <v>0</v>
      </c>
      <c r="K468" s="10"/>
    </row>
    <row r="469" spans="1:11">
      <c r="A469" s="8">
        <v>459</v>
      </c>
      <c r="B469" s="10" t="s">
        <v>4</v>
      </c>
      <c r="C469" s="7">
        <v>0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10"/>
    </row>
    <row r="470" spans="1:11">
      <c r="A470" s="8">
        <v>460</v>
      </c>
      <c r="B470" s="10" t="s">
        <v>5</v>
      </c>
      <c r="C470" s="7">
        <v>0</v>
      </c>
      <c r="D470" s="7">
        <v>0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10"/>
    </row>
    <row r="471" spans="1:11">
      <c r="A471" s="8">
        <v>461</v>
      </c>
      <c r="B471" s="10" t="s">
        <v>10</v>
      </c>
      <c r="C471" s="7">
        <v>0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10"/>
    </row>
    <row r="472" spans="1:11" ht="40.5">
      <c r="A472" s="8">
        <v>462</v>
      </c>
      <c r="B472" s="12" t="s">
        <v>24</v>
      </c>
      <c r="C472" s="9">
        <f>D472+E472+F472+G472+H472+I472+J472</f>
        <v>0</v>
      </c>
      <c r="D472" s="9">
        <v>0</v>
      </c>
      <c r="E472" s="9">
        <f>E474+E475+E476</f>
        <v>0</v>
      </c>
      <c r="F472" s="9">
        <f>F474+F475+F476</f>
        <v>0</v>
      </c>
      <c r="G472" s="9">
        <v>0</v>
      </c>
      <c r="H472" s="9">
        <v>0</v>
      </c>
      <c r="I472" s="9">
        <v>0</v>
      </c>
      <c r="J472" s="9">
        <v>0</v>
      </c>
      <c r="K472" s="48" t="s">
        <v>232</v>
      </c>
    </row>
    <row r="473" spans="1:11">
      <c r="A473" s="8">
        <v>463</v>
      </c>
      <c r="B473" s="10" t="s">
        <v>2</v>
      </c>
      <c r="C473" s="7">
        <v>0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10"/>
    </row>
    <row r="474" spans="1:11">
      <c r="A474" s="8">
        <v>464</v>
      </c>
      <c r="B474" s="10" t="s">
        <v>3</v>
      </c>
      <c r="C474" s="7">
        <v>0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10"/>
    </row>
    <row r="475" spans="1:11">
      <c r="A475" s="8">
        <v>465</v>
      </c>
      <c r="B475" s="10" t="s">
        <v>4</v>
      </c>
      <c r="C475" s="7">
        <v>0</v>
      </c>
      <c r="D475" s="7">
        <v>0</v>
      </c>
      <c r="E475" s="7">
        <v>0</v>
      </c>
      <c r="F475" s="7">
        <v>0</v>
      </c>
      <c r="G475" s="7">
        <f>G480</f>
        <v>0</v>
      </c>
      <c r="H475" s="7">
        <f>H480</f>
        <v>0</v>
      </c>
      <c r="I475" s="7">
        <f>I480</f>
        <v>0</v>
      </c>
      <c r="J475" s="7">
        <v>0</v>
      </c>
      <c r="K475" s="10"/>
    </row>
    <row r="476" spans="1:11">
      <c r="A476" s="8">
        <v>466</v>
      </c>
      <c r="B476" s="10" t="s">
        <v>5</v>
      </c>
      <c r="C476" s="7">
        <v>0</v>
      </c>
      <c r="D476" s="7">
        <v>0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10"/>
    </row>
    <row r="477" spans="1:11" ht="25.5">
      <c r="A477" s="8">
        <v>467</v>
      </c>
      <c r="B477" s="13" t="s">
        <v>203</v>
      </c>
      <c r="C477" s="7">
        <f>D477+E477+F477+G477+H477+I477+J477</f>
        <v>0</v>
      </c>
      <c r="D477" s="7">
        <v>0</v>
      </c>
      <c r="E477" s="7">
        <f>E479+E480+E481</f>
        <v>0</v>
      </c>
      <c r="F477" s="7">
        <f>F479+F480+F481</f>
        <v>0</v>
      </c>
      <c r="G477" s="7">
        <v>0</v>
      </c>
      <c r="H477" s="7">
        <v>0</v>
      </c>
      <c r="I477" s="7">
        <v>0</v>
      </c>
      <c r="J477" s="7">
        <v>0</v>
      </c>
      <c r="K477" s="10"/>
    </row>
    <row r="478" spans="1:11">
      <c r="A478" s="8">
        <v>468</v>
      </c>
      <c r="B478" s="13" t="s">
        <v>2</v>
      </c>
      <c r="C478" s="7">
        <v>0</v>
      </c>
      <c r="D478" s="7">
        <v>0</v>
      </c>
      <c r="E478" s="7">
        <v>0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10"/>
    </row>
    <row r="479" spans="1:11">
      <c r="A479" s="8">
        <v>469</v>
      </c>
      <c r="B479" s="10" t="s">
        <v>3</v>
      </c>
      <c r="C479" s="7">
        <v>0</v>
      </c>
      <c r="D479" s="7">
        <v>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10"/>
    </row>
    <row r="480" spans="1:11">
      <c r="A480" s="8">
        <v>470</v>
      </c>
      <c r="B480" s="10" t="s">
        <v>4</v>
      </c>
      <c r="C480" s="7">
        <v>0</v>
      </c>
      <c r="D480" s="7">
        <v>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10"/>
    </row>
    <row r="481" spans="1:11">
      <c r="A481" s="8">
        <v>471</v>
      </c>
      <c r="B481" s="10" t="s">
        <v>21</v>
      </c>
      <c r="C481" s="7">
        <v>0</v>
      </c>
      <c r="D481" s="7">
        <v>0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10"/>
    </row>
    <row r="482" spans="1:11" ht="54">
      <c r="A482" s="8">
        <v>472</v>
      </c>
      <c r="B482" s="12" t="s">
        <v>25</v>
      </c>
      <c r="C482" s="9">
        <f>D482+E482+F482+G482+H482+I482+J482</f>
        <v>6000</v>
      </c>
      <c r="D482" s="9">
        <v>0</v>
      </c>
      <c r="E482" s="9">
        <v>0</v>
      </c>
      <c r="F482" s="9">
        <v>0</v>
      </c>
      <c r="G482" s="9">
        <f>G484+G485+G486</f>
        <v>0</v>
      </c>
      <c r="H482" s="9">
        <f>H484+H485+H486</f>
        <v>3000</v>
      </c>
      <c r="I482" s="9">
        <f>I484+I485+I486</f>
        <v>3000</v>
      </c>
      <c r="J482" s="9">
        <v>0</v>
      </c>
      <c r="K482" s="48" t="s">
        <v>232</v>
      </c>
    </row>
    <row r="483" spans="1:11">
      <c r="A483" s="8">
        <v>473</v>
      </c>
      <c r="B483" s="12" t="s">
        <v>2</v>
      </c>
      <c r="C483" s="7">
        <v>0</v>
      </c>
      <c r="D483" s="7">
        <v>0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10"/>
    </row>
    <row r="484" spans="1:11">
      <c r="A484" s="8">
        <v>474</v>
      </c>
      <c r="B484" s="10" t="s">
        <v>3</v>
      </c>
      <c r="C484" s="7">
        <v>0</v>
      </c>
      <c r="D484" s="7">
        <v>0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10"/>
    </row>
    <row r="485" spans="1:11">
      <c r="A485" s="8">
        <v>475</v>
      </c>
      <c r="B485" s="10" t="s">
        <v>4</v>
      </c>
      <c r="C485" s="7">
        <f>D485+E485+F485+G485+H485+I485+J485</f>
        <v>6000</v>
      </c>
      <c r="D485" s="7">
        <v>0</v>
      </c>
      <c r="E485" s="7">
        <v>0</v>
      </c>
      <c r="F485" s="7">
        <v>0</v>
      </c>
      <c r="G485" s="7">
        <f>G490</f>
        <v>0</v>
      </c>
      <c r="H485" s="7">
        <f>H490</f>
        <v>3000</v>
      </c>
      <c r="I485" s="7">
        <f>I490</f>
        <v>3000</v>
      </c>
      <c r="J485" s="7">
        <v>0</v>
      </c>
      <c r="K485" s="10"/>
    </row>
    <row r="486" spans="1:11">
      <c r="A486" s="8">
        <v>476</v>
      </c>
      <c r="B486" s="10" t="s">
        <v>5</v>
      </c>
      <c r="C486" s="7">
        <v>0</v>
      </c>
      <c r="D486" s="7">
        <v>0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10"/>
    </row>
    <row r="487" spans="1:11" ht="25.5">
      <c r="A487" s="8">
        <v>477</v>
      </c>
      <c r="B487" s="13" t="s">
        <v>236</v>
      </c>
      <c r="C487" s="7">
        <v>0</v>
      </c>
      <c r="D487" s="7">
        <v>0</v>
      </c>
      <c r="E487" s="7">
        <v>0</v>
      </c>
      <c r="F487" s="7">
        <v>0</v>
      </c>
      <c r="G487" s="7">
        <f>G489+G490+G491</f>
        <v>0</v>
      </c>
      <c r="H487" s="7">
        <f>H488+H489+H490+H491</f>
        <v>3000</v>
      </c>
      <c r="I487" s="7">
        <f>I488+I489+I490+I491</f>
        <v>3000</v>
      </c>
      <c r="J487" s="7">
        <v>0</v>
      </c>
      <c r="K487" s="10"/>
    </row>
    <row r="488" spans="1:11">
      <c r="A488" s="8">
        <v>478</v>
      </c>
      <c r="B488" s="13" t="s">
        <v>2</v>
      </c>
      <c r="C488" s="7">
        <v>0</v>
      </c>
      <c r="D488" s="7">
        <v>0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10"/>
    </row>
    <row r="489" spans="1:11">
      <c r="A489" s="8">
        <v>479</v>
      </c>
      <c r="B489" s="10" t="s">
        <v>3</v>
      </c>
      <c r="C489" s="7">
        <v>0</v>
      </c>
      <c r="D489" s="7">
        <v>0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10"/>
    </row>
    <row r="490" spans="1:11">
      <c r="A490" s="8">
        <v>480</v>
      </c>
      <c r="B490" s="10" t="s">
        <v>4</v>
      </c>
      <c r="C490" s="7">
        <f>D490+E490+F490+G490+H490+I490+J490</f>
        <v>6000</v>
      </c>
      <c r="D490" s="7">
        <v>0</v>
      </c>
      <c r="E490" s="7">
        <v>0</v>
      </c>
      <c r="F490" s="7">
        <v>0</v>
      </c>
      <c r="G490" s="7">
        <v>0</v>
      </c>
      <c r="H490" s="7">
        <v>3000</v>
      </c>
      <c r="I490" s="7">
        <v>3000</v>
      </c>
      <c r="J490" s="7">
        <v>0</v>
      </c>
      <c r="K490" s="10"/>
    </row>
    <row r="491" spans="1:11">
      <c r="A491" s="8">
        <v>481</v>
      </c>
      <c r="B491" s="10" t="s">
        <v>21</v>
      </c>
      <c r="C491" s="7">
        <v>0</v>
      </c>
      <c r="D491" s="7">
        <v>0</v>
      </c>
      <c r="E491" s="7">
        <v>0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10"/>
    </row>
    <row r="492" spans="1:11" ht="54">
      <c r="A492" s="8">
        <v>482</v>
      </c>
      <c r="B492" s="12" t="s">
        <v>187</v>
      </c>
      <c r="C492" s="9">
        <f>D492+E492+F492+G492+H492+I492+J492</f>
        <v>4620</v>
      </c>
      <c r="D492" s="9">
        <f>D493+D494+D495+D496</f>
        <v>1620</v>
      </c>
      <c r="E492" s="9">
        <v>0</v>
      </c>
      <c r="F492" s="9">
        <v>0</v>
      </c>
      <c r="G492" s="9">
        <f>G493+G494+G495+G496</f>
        <v>3000</v>
      </c>
      <c r="H492" s="9">
        <f>H494+H495+H496</f>
        <v>0</v>
      </c>
      <c r="I492" s="9">
        <f>I494+I495+I496</f>
        <v>0</v>
      </c>
      <c r="J492" s="9">
        <v>0</v>
      </c>
      <c r="K492" s="48" t="s">
        <v>232</v>
      </c>
    </row>
    <row r="493" spans="1:11">
      <c r="A493" s="8">
        <v>483</v>
      </c>
      <c r="B493" s="10" t="s">
        <v>2</v>
      </c>
      <c r="C493" s="7">
        <v>0</v>
      </c>
      <c r="D493" s="7">
        <v>0</v>
      </c>
      <c r="E493" s="7">
        <v>0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10"/>
    </row>
    <row r="494" spans="1:11">
      <c r="A494" s="8">
        <v>484</v>
      </c>
      <c r="B494" s="10" t="s">
        <v>3</v>
      </c>
      <c r="C494" s="7">
        <v>0</v>
      </c>
      <c r="D494" s="7">
        <v>0</v>
      </c>
      <c r="E494" s="7">
        <v>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10"/>
    </row>
    <row r="495" spans="1:11">
      <c r="A495" s="8">
        <v>485</v>
      </c>
      <c r="B495" s="10" t="s">
        <v>4</v>
      </c>
      <c r="C495" s="7">
        <f>D495+E495+F495+G495+H495+I495+J495</f>
        <v>4620</v>
      </c>
      <c r="D495" s="7">
        <f>D500+D505+D510+D515+D520</f>
        <v>1620</v>
      </c>
      <c r="E495" s="7">
        <v>0</v>
      </c>
      <c r="F495" s="7">
        <v>0</v>
      </c>
      <c r="G495" s="7">
        <f>G500+G505+G510+G515+G520</f>
        <v>3000</v>
      </c>
      <c r="H495" s="7">
        <f>H500+H505+H510+H515+H520</f>
        <v>0</v>
      </c>
      <c r="I495" s="7">
        <f>I500+I505+I510+I515+I520</f>
        <v>0</v>
      </c>
      <c r="J495" s="7">
        <v>0</v>
      </c>
      <c r="K495" s="10"/>
    </row>
    <row r="496" spans="1:11">
      <c r="A496" s="8">
        <v>486</v>
      </c>
      <c r="B496" s="10" t="s">
        <v>21</v>
      </c>
      <c r="C496" s="7">
        <v>0</v>
      </c>
      <c r="D496" s="7">
        <v>0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10"/>
    </row>
    <row r="497" spans="1:11" ht="25.5">
      <c r="A497" s="8">
        <v>487</v>
      </c>
      <c r="B497" s="13" t="s">
        <v>196</v>
      </c>
      <c r="C497" s="7">
        <v>0</v>
      </c>
      <c r="D497" s="7">
        <f>D498+D499+D500+D501</f>
        <v>1620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10"/>
    </row>
    <row r="498" spans="1:11">
      <c r="A498" s="8">
        <v>488</v>
      </c>
      <c r="B498" s="13" t="s">
        <v>2</v>
      </c>
      <c r="C498" s="7">
        <v>0</v>
      </c>
      <c r="D498" s="7">
        <v>0</v>
      </c>
      <c r="E498" s="7">
        <v>0</v>
      </c>
      <c r="F498" s="7">
        <v>0</v>
      </c>
      <c r="G498" s="7">
        <v>0</v>
      </c>
      <c r="H498" s="7">
        <v>0</v>
      </c>
      <c r="I498" s="7">
        <v>0</v>
      </c>
      <c r="J498" s="7">
        <v>0</v>
      </c>
      <c r="K498" s="10"/>
    </row>
    <row r="499" spans="1:11">
      <c r="A499" s="8">
        <v>489</v>
      </c>
      <c r="B499" s="10" t="s">
        <v>3</v>
      </c>
      <c r="C499" s="7">
        <v>0</v>
      </c>
      <c r="D499" s="7">
        <v>0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10"/>
    </row>
    <row r="500" spans="1:11">
      <c r="A500" s="8">
        <v>490</v>
      </c>
      <c r="B500" s="10" t="s">
        <v>4</v>
      </c>
      <c r="C500" s="7">
        <v>0</v>
      </c>
      <c r="D500" s="7">
        <f>1620</f>
        <v>1620</v>
      </c>
      <c r="E500" s="7">
        <v>0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10"/>
    </row>
    <row r="501" spans="1:11">
      <c r="A501" s="8">
        <v>491</v>
      </c>
      <c r="B501" s="10" t="s">
        <v>5</v>
      </c>
      <c r="C501" s="7">
        <v>0</v>
      </c>
      <c r="D501" s="7">
        <v>0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10"/>
    </row>
    <row r="502" spans="1:11" ht="25.5">
      <c r="A502" s="8">
        <v>492</v>
      </c>
      <c r="B502" s="13" t="s">
        <v>197</v>
      </c>
      <c r="C502" s="7">
        <v>0</v>
      </c>
      <c r="D502" s="7">
        <v>0</v>
      </c>
      <c r="E502" s="7">
        <v>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10"/>
    </row>
    <row r="503" spans="1:11">
      <c r="A503" s="8">
        <v>493</v>
      </c>
      <c r="B503" s="13" t="s">
        <v>2</v>
      </c>
      <c r="C503" s="7">
        <v>0</v>
      </c>
      <c r="D503" s="7">
        <v>0</v>
      </c>
      <c r="E503" s="7">
        <v>0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10"/>
    </row>
    <row r="504" spans="1:11">
      <c r="A504" s="8">
        <v>494</v>
      </c>
      <c r="B504" s="10" t="s">
        <v>3</v>
      </c>
      <c r="C504" s="7">
        <v>0</v>
      </c>
      <c r="D504" s="7">
        <v>0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10"/>
    </row>
    <row r="505" spans="1:11">
      <c r="A505" s="8">
        <v>495</v>
      </c>
      <c r="B505" s="10" t="s">
        <v>4</v>
      </c>
      <c r="C505" s="7">
        <v>0</v>
      </c>
      <c r="D505" s="7">
        <v>0</v>
      </c>
      <c r="E505" s="7">
        <v>0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10"/>
    </row>
    <row r="506" spans="1:11">
      <c r="A506" s="8">
        <v>496</v>
      </c>
      <c r="B506" s="10" t="s">
        <v>5</v>
      </c>
      <c r="C506" s="7">
        <v>0</v>
      </c>
      <c r="D506" s="7">
        <v>0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10"/>
    </row>
    <row r="507" spans="1:11" ht="25.5">
      <c r="A507" s="8">
        <v>497</v>
      </c>
      <c r="B507" s="13" t="s">
        <v>237</v>
      </c>
      <c r="C507" s="7">
        <f>D507+E507+F507+G507+H507+I507+J507</f>
        <v>2000</v>
      </c>
      <c r="D507" s="7">
        <v>0</v>
      </c>
      <c r="E507" s="7">
        <v>0</v>
      </c>
      <c r="F507" s="7">
        <v>0</v>
      </c>
      <c r="G507" s="7">
        <f>G508+G509+G510+G511</f>
        <v>2000</v>
      </c>
      <c r="H507" s="7">
        <f>H509+H510+H511</f>
        <v>0</v>
      </c>
      <c r="I507" s="7">
        <f>I509+I510+I511</f>
        <v>0</v>
      </c>
      <c r="J507" s="7">
        <v>0</v>
      </c>
      <c r="K507" s="10"/>
    </row>
    <row r="508" spans="1:11">
      <c r="A508" s="8">
        <v>498</v>
      </c>
      <c r="B508" s="13" t="s">
        <v>2</v>
      </c>
      <c r="C508" s="7">
        <v>0</v>
      </c>
      <c r="D508" s="7">
        <v>0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10"/>
    </row>
    <row r="509" spans="1:11">
      <c r="A509" s="8">
        <v>499</v>
      </c>
      <c r="B509" s="10" t="s">
        <v>3</v>
      </c>
      <c r="C509" s="7">
        <v>0</v>
      </c>
      <c r="D509" s="7">
        <v>0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10"/>
    </row>
    <row r="510" spans="1:11">
      <c r="A510" s="8">
        <v>500</v>
      </c>
      <c r="B510" s="10" t="s">
        <v>4</v>
      </c>
      <c r="C510" s="7">
        <f>D510+E510+F510+G510+H510+I510+J510</f>
        <v>2000</v>
      </c>
      <c r="D510" s="7">
        <v>0</v>
      </c>
      <c r="E510" s="7">
        <v>0</v>
      </c>
      <c r="F510" s="7">
        <v>0</v>
      </c>
      <c r="G510" s="7">
        <v>2000</v>
      </c>
      <c r="H510" s="7">
        <v>0</v>
      </c>
      <c r="I510" s="7">
        <v>0</v>
      </c>
      <c r="J510" s="7">
        <v>0</v>
      </c>
      <c r="K510" s="10"/>
    </row>
    <row r="511" spans="1:11">
      <c r="A511" s="8">
        <v>501</v>
      </c>
      <c r="B511" s="10" t="s">
        <v>5</v>
      </c>
      <c r="C511" s="7">
        <v>0</v>
      </c>
      <c r="D511" s="7">
        <v>0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10"/>
    </row>
    <row r="512" spans="1:11" ht="25.5">
      <c r="A512" s="8">
        <v>502</v>
      </c>
      <c r="B512" s="13" t="s">
        <v>238</v>
      </c>
      <c r="C512" s="7">
        <f>D512+E512+F512+G512+H512+I512+J512</f>
        <v>1000</v>
      </c>
      <c r="D512" s="7">
        <v>0</v>
      </c>
      <c r="E512" s="7">
        <v>0</v>
      </c>
      <c r="F512" s="7">
        <v>0</v>
      </c>
      <c r="G512" s="7">
        <f>G513+G514+G515+G516</f>
        <v>1000</v>
      </c>
      <c r="H512" s="7">
        <f>H514+H515+H516</f>
        <v>0</v>
      </c>
      <c r="I512" s="7">
        <v>0</v>
      </c>
      <c r="J512" s="7">
        <v>0</v>
      </c>
      <c r="K512" s="10"/>
    </row>
    <row r="513" spans="1:11">
      <c r="A513" s="8">
        <v>503</v>
      </c>
      <c r="B513" s="13" t="s">
        <v>2</v>
      </c>
      <c r="C513" s="7">
        <v>0</v>
      </c>
      <c r="D513" s="7">
        <v>0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10"/>
    </row>
    <row r="514" spans="1:11">
      <c r="A514" s="8">
        <v>504</v>
      </c>
      <c r="B514" s="10" t="s">
        <v>3</v>
      </c>
      <c r="C514" s="7">
        <v>0</v>
      </c>
      <c r="D514" s="7">
        <v>0</v>
      </c>
      <c r="E514" s="7">
        <v>0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10"/>
    </row>
    <row r="515" spans="1:11">
      <c r="A515" s="8">
        <v>505</v>
      </c>
      <c r="B515" s="10" t="s">
        <v>4</v>
      </c>
      <c r="C515" s="7">
        <f>D515+E515+F515+G515+H515+I515+J515</f>
        <v>1000</v>
      </c>
      <c r="D515" s="7">
        <v>0</v>
      </c>
      <c r="E515" s="7">
        <v>0</v>
      </c>
      <c r="F515" s="7">
        <v>0</v>
      </c>
      <c r="G515" s="7">
        <v>1000</v>
      </c>
      <c r="H515" s="7">
        <v>0</v>
      </c>
      <c r="I515" s="7">
        <v>0</v>
      </c>
      <c r="J515" s="7">
        <v>0</v>
      </c>
      <c r="K515" s="10"/>
    </row>
    <row r="516" spans="1:11">
      <c r="A516" s="8">
        <v>506</v>
      </c>
      <c r="B516" s="10" t="s">
        <v>5</v>
      </c>
      <c r="C516" s="7">
        <v>0</v>
      </c>
      <c r="D516" s="7">
        <v>0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10"/>
    </row>
    <row r="517" spans="1:11" ht="38.25">
      <c r="A517" s="8">
        <v>507</v>
      </c>
      <c r="B517" s="13" t="s">
        <v>204</v>
      </c>
      <c r="C517" s="7">
        <v>0</v>
      </c>
      <c r="D517" s="7">
        <v>0</v>
      </c>
      <c r="E517" s="7">
        <v>0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10"/>
    </row>
    <row r="518" spans="1:11">
      <c r="A518" s="8">
        <v>508</v>
      </c>
      <c r="B518" s="13" t="s">
        <v>2</v>
      </c>
      <c r="C518" s="7">
        <v>0</v>
      </c>
      <c r="D518" s="7">
        <v>0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10"/>
    </row>
    <row r="519" spans="1:11">
      <c r="A519" s="8">
        <v>509</v>
      </c>
      <c r="B519" s="10" t="s">
        <v>3</v>
      </c>
      <c r="C519" s="7">
        <v>0</v>
      </c>
      <c r="D519" s="7">
        <v>0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10"/>
    </row>
    <row r="520" spans="1:11">
      <c r="A520" s="8">
        <v>510</v>
      </c>
      <c r="B520" s="10" t="s">
        <v>4</v>
      </c>
      <c r="C520" s="7">
        <v>0</v>
      </c>
      <c r="D520" s="7">
        <v>0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10"/>
    </row>
    <row r="521" spans="1:11">
      <c r="A521" s="8">
        <v>511</v>
      </c>
      <c r="B521" s="10" t="s">
        <v>15</v>
      </c>
      <c r="C521" s="7">
        <v>0</v>
      </c>
      <c r="D521" s="7">
        <v>0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10"/>
    </row>
    <row r="522" spans="1:11" ht="40.5" customHeight="1">
      <c r="A522" s="8">
        <v>512</v>
      </c>
      <c r="B522" s="41" t="s">
        <v>74</v>
      </c>
      <c r="C522" s="7">
        <v>0</v>
      </c>
      <c r="D522" s="7">
        <v>0</v>
      </c>
      <c r="E522" s="7">
        <f>E523+E524+E525+E526</f>
        <v>264</v>
      </c>
      <c r="F522" s="7">
        <v>0</v>
      </c>
      <c r="G522" s="7">
        <v>0</v>
      </c>
      <c r="H522" s="7">
        <f>H524+H525</f>
        <v>0</v>
      </c>
      <c r="I522" s="7">
        <f>I524+I525</f>
        <v>0</v>
      </c>
      <c r="J522" s="7">
        <v>0</v>
      </c>
      <c r="K522" s="10"/>
    </row>
    <row r="523" spans="1:11">
      <c r="A523" s="8">
        <v>513</v>
      </c>
      <c r="B523" s="41" t="s">
        <v>2</v>
      </c>
      <c r="C523" s="7">
        <v>0</v>
      </c>
      <c r="D523" s="7">
        <v>0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10"/>
    </row>
    <row r="524" spans="1:11">
      <c r="A524" s="8">
        <v>514</v>
      </c>
      <c r="B524" s="10" t="s">
        <v>3</v>
      </c>
      <c r="C524" s="7">
        <v>0</v>
      </c>
      <c r="D524" s="7">
        <v>0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10"/>
    </row>
    <row r="525" spans="1:11">
      <c r="A525" s="8">
        <v>515</v>
      </c>
      <c r="B525" s="10" t="s">
        <v>4</v>
      </c>
      <c r="C525" s="7">
        <v>0</v>
      </c>
      <c r="D525" s="7">
        <v>0</v>
      </c>
      <c r="E525" s="7">
        <f>E530+E535</f>
        <v>264</v>
      </c>
      <c r="F525" s="7">
        <v>0</v>
      </c>
      <c r="G525" s="7">
        <v>0</v>
      </c>
      <c r="H525" s="7">
        <f>H540</f>
        <v>0</v>
      </c>
      <c r="I525" s="7">
        <f>I540</f>
        <v>0</v>
      </c>
      <c r="J525" s="7">
        <v>0</v>
      </c>
      <c r="K525" s="10"/>
    </row>
    <row r="526" spans="1:11">
      <c r="A526" s="8">
        <v>516</v>
      </c>
      <c r="B526" s="10" t="s">
        <v>23</v>
      </c>
      <c r="C526" s="7">
        <v>0</v>
      </c>
      <c r="D526" s="7">
        <v>0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10"/>
    </row>
    <row r="527" spans="1:11" ht="54">
      <c r="A527" s="8">
        <v>517</v>
      </c>
      <c r="B527" s="12" t="s">
        <v>353</v>
      </c>
      <c r="C527" s="9">
        <f>D527+E527+F527+G527+H527+I527+J527</f>
        <v>241.70000000000002</v>
      </c>
      <c r="D527" s="9">
        <v>0</v>
      </c>
      <c r="E527" s="9">
        <f>E528+E529+E530+E531</f>
        <v>241.70000000000002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10"/>
    </row>
    <row r="528" spans="1:11">
      <c r="A528" s="8">
        <v>518</v>
      </c>
      <c r="B528" s="10" t="s">
        <v>2</v>
      </c>
      <c r="C528" s="7">
        <v>0</v>
      </c>
      <c r="D528" s="7">
        <v>0</v>
      </c>
      <c r="E528" s="7">
        <v>0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10"/>
    </row>
    <row r="529" spans="1:11">
      <c r="A529" s="8">
        <v>519</v>
      </c>
      <c r="B529" s="10" t="s">
        <v>3</v>
      </c>
      <c r="C529" s="7">
        <v>0</v>
      </c>
      <c r="D529" s="7">
        <v>0</v>
      </c>
      <c r="E529" s="7">
        <v>0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10"/>
    </row>
    <row r="530" spans="1:11">
      <c r="A530" s="8">
        <v>520</v>
      </c>
      <c r="B530" s="10" t="s">
        <v>30</v>
      </c>
      <c r="C530" s="7">
        <f>D530+E530+F530+G530+H530+I530+J530</f>
        <v>241.70000000000002</v>
      </c>
      <c r="D530" s="7">
        <v>0</v>
      </c>
      <c r="E530" s="7">
        <f>300-23.9-22.4-12</f>
        <v>241.70000000000002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10"/>
    </row>
    <row r="531" spans="1:11">
      <c r="A531" s="8">
        <v>521</v>
      </c>
      <c r="B531" s="10" t="s">
        <v>5</v>
      </c>
      <c r="C531" s="7">
        <v>0</v>
      </c>
      <c r="D531" s="7">
        <v>0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10"/>
    </row>
    <row r="532" spans="1:11" ht="54">
      <c r="A532" s="8">
        <v>522</v>
      </c>
      <c r="B532" s="12" t="s">
        <v>371</v>
      </c>
      <c r="C532" s="7">
        <f>D532+E532+F532+G532+H532+I532+J532</f>
        <v>22.3</v>
      </c>
      <c r="D532" s="7">
        <v>0</v>
      </c>
      <c r="E532" s="7">
        <f>E533+E534+E535+E536</f>
        <v>22.3</v>
      </c>
      <c r="F532" s="7">
        <v>0</v>
      </c>
      <c r="G532" s="7">
        <v>0</v>
      </c>
      <c r="H532" s="7">
        <v>0</v>
      </c>
      <c r="I532" s="7">
        <v>0</v>
      </c>
      <c r="J532" s="7">
        <v>0</v>
      </c>
      <c r="K532" s="10"/>
    </row>
    <row r="533" spans="1:11">
      <c r="A533" s="8">
        <v>523</v>
      </c>
      <c r="B533" s="10" t="s">
        <v>2</v>
      </c>
      <c r="C533" s="7">
        <v>0</v>
      </c>
      <c r="D533" s="7">
        <v>0</v>
      </c>
      <c r="E533" s="7">
        <v>0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10"/>
    </row>
    <row r="534" spans="1:11">
      <c r="A534" s="8">
        <v>524</v>
      </c>
      <c r="B534" s="10" t="s">
        <v>3</v>
      </c>
      <c r="C534" s="7">
        <v>0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10"/>
    </row>
    <row r="535" spans="1:11">
      <c r="A535" s="8">
        <v>525</v>
      </c>
      <c r="B535" s="10" t="s">
        <v>30</v>
      </c>
      <c r="C535" s="7">
        <f>D535+E535+F535+G535+H535+I535+J535</f>
        <v>22.3</v>
      </c>
      <c r="D535" s="7">
        <v>0</v>
      </c>
      <c r="E535" s="7">
        <v>22.3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10"/>
    </row>
    <row r="536" spans="1:11">
      <c r="A536" s="8">
        <v>526</v>
      </c>
      <c r="B536" s="10" t="s">
        <v>5</v>
      </c>
      <c r="C536" s="7">
        <v>0</v>
      </c>
      <c r="D536" s="7">
        <v>0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10"/>
    </row>
    <row r="537" spans="1:11" ht="15" customHeight="1">
      <c r="A537" s="8">
        <v>527</v>
      </c>
      <c r="B537" s="70" t="s">
        <v>290</v>
      </c>
      <c r="C537" s="70"/>
      <c r="D537" s="70"/>
      <c r="E537" s="70"/>
      <c r="F537" s="70"/>
      <c r="G537" s="70"/>
      <c r="H537" s="70"/>
      <c r="I537" s="70"/>
      <c r="J537" s="70"/>
      <c r="K537" s="70"/>
    </row>
    <row r="538" spans="1:11">
      <c r="A538" s="8">
        <v>528</v>
      </c>
      <c r="B538" s="40" t="s">
        <v>75</v>
      </c>
      <c r="C538" s="9">
        <f>D538+E538+F538+G538+H538+I538+J538</f>
        <v>74538.100000000006</v>
      </c>
      <c r="D538" s="9">
        <f>D540+D541+D542</f>
        <v>19545.7</v>
      </c>
      <c r="E538" s="9">
        <f>E540+E541+E542</f>
        <v>19452.3</v>
      </c>
      <c r="F538" s="9">
        <f>F540+F541+F542</f>
        <v>30370</v>
      </c>
      <c r="G538" s="9">
        <f>G540+G541+G542</f>
        <v>1200</v>
      </c>
      <c r="H538" s="9">
        <f t="shared" ref="H538:J538" si="79">H540+H541+H542</f>
        <v>1260</v>
      </c>
      <c r="I538" s="9">
        <f t="shared" si="79"/>
        <v>1322</v>
      </c>
      <c r="J538" s="9">
        <f t="shared" si="79"/>
        <v>1388.1</v>
      </c>
      <c r="K538" s="10"/>
    </row>
    <row r="539" spans="1:11">
      <c r="A539" s="8">
        <v>529</v>
      </c>
      <c r="B539" s="41" t="s">
        <v>2</v>
      </c>
      <c r="C539" s="9">
        <v>0</v>
      </c>
      <c r="D539" s="9">
        <v>0</v>
      </c>
      <c r="E539" s="9">
        <v>0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10"/>
    </row>
    <row r="540" spans="1:11">
      <c r="A540" s="8">
        <v>530</v>
      </c>
      <c r="B540" s="10" t="s">
        <v>3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10"/>
    </row>
    <row r="541" spans="1:11">
      <c r="A541" s="8">
        <v>531</v>
      </c>
      <c r="B541" s="10" t="s">
        <v>4</v>
      </c>
      <c r="C541" s="9">
        <f>D541+E541+F541+G541+H541+I541+J541</f>
        <v>74538.100000000006</v>
      </c>
      <c r="D541" s="9">
        <f>D547</f>
        <v>19545.7</v>
      </c>
      <c r="E541" s="9">
        <f>E547</f>
        <v>19452.3</v>
      </c>
      <c r="F541" s="9">
        <f>F547</f>
        <v>30370</v>
      </c>
      <c r="G541" s="9">
        <f>G547</f>
        <v>1200</v>
      </c>
      <c r="H541" s="9">
        <f t="shared" ref="H541:J541" si="80">H547</f>
        <v>1260</v>
      </c>
      <c r="I541" s="9">
        <f t="shared" si="80"/>
        <v>1322</v>
      </c>
      <c r="J541" s="9">
        <f t="shared" si="80"/>
        <v>1388.1</v>
      </c>
      <c r="K541" s="10"/>
    </row>
    <row r="542" spans="1:11">
      <c r="A542" s="8">
        <v>532</v>
      </c>
      <c r="B542" s="10" t="s">
        <v>5</v>
      </c>
      <c r="C542" s="9">
        <v>0</v>
      </c>
      <c r="D542" s="9">
        <v>0</v>
      </c>
      <c r="E542" s="9">
        <v>0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10"/>
    </row>
    <row r="543" spans="1:11">
      <c r="A543" s="8">
        <v>533</v>
      </c>
      <c r="B543" s="10" t="s">
        <v>20</v>
      </c>
      <c r="C543" s="10"/>
      <c r="D543" s="10"/>
      <c r="E543" s="10"/>
      <c r="F543" s="10"/>
      <c r="G543" s="10"/>
      <c r="H543" s="10"/>
      <c r="I543" s="10"/>
      <c r="J543" s="10"/>
      <c r="K543" s="10"/>
    </row>
    <row r="544" spans="1:11" ht="25.5">
      <c r="A544" s="8">
        <v>534</v>
      </c>
      <c r="B544" s="41" t="s">
        <v>76</v>
      </c>
      <c r="C544" s="7">
        <f>D544+E544+F544+G544+H544+I544+J544</f>
        <v>74538.100000000006</v>
      </c>
      <c r="D544" s="7">
        <f>D546+D547+D548</f>
        <v>19545.7</v>
      </c>
      <c r="E544" s="7">
        <f>E546+E547+E548</f>
        <v>19452.3</v>
      </c>
      <c r="F544" s="7">
        <f>F546+F547+F548</f>
        <v>30370</v>
      </c>
      <c r="G544" s="7">
        <f>G546+G547+G548</f>
        <v>1200</v>
      </c>
      <c r="H544" s="7">
        <f t="shared" ref="H544:J544" si="81">H546+H547+H548</f>
        <v>1260</v>
      </c>
      <c r="I544" s="7">
        <f t="shared" si="81"/>
        <v>1322</v>
      </c>
      <c r="J544" s="7">
        <f t="shared" si="81"/>
        <v>1388.1</v>
      </c>
      <c r="K544" s="10"/>
    </row>
    <row r="545" spans="1:11">
      <c r="A545" s="8">
        <v>535</v>
      </c>
      <c r="B545" s="41" t="s">
        <v>2</v>
      </c>
      <c r="C545" s="7">
        <v>0</v>
      </c>
      <c r="D545" s="7">
        <v>0</v>
      </c>
      <c r="E545" s="7">
        <v>0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10"/>
    </row>
    <row r="546" spans="1:11">
      <c r="A546" s="8">
        <v>536</v>
      </c>
      <c r="B546" s="10" t="s">
        <v>3</v>
      </c>
      <c r="C546" s="7">
        <v>0</v>
      </c>
      <c r="D546" s="7">
        <v>0</v>
      </c>
      <c r="E546" s="7">
        <v>0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10"/>
    </row>
    <row r="547" spans="1:11">
      <c r="A547" s="8">
        <v>537</v>
      </c>
      <c r="B547" s="10" t="s">
        <v>4</v>
      </c>
      <c r="C547" s="7">
        <f>D547+E547+F547+G547+H547+I547+J547</f>
        <v>74538.100000000006</v>
      </c>
      <c r="D547" s="7">
        <f>D552+D577</f>
        <v>19545.7</v>
      </c>
      <c r="E547" s="7">
        <f>E552+E577</f>
        <v>19452.3</v>
      </c>
      <c r="F547" s="7">
        <f>F552+F577</f>
        <v>30370</v>
      </c>
      <c r="G547" s="7">
        <f>G552+G577</f>
        <v>1200</v>
      </c>
      <c r="H547" s="7">
        <f t="shared" ref="H547:J547" si="82">H552+H577</f>
        <v>1260</v>
      </c>
      <c r="I547" s="7">
        <f t="shared" si="82"/>
        <v>1322</v>
      </c>
      <c r="J547" s="7">
        <f t="shared" si="82"/>
        <v>1388.1</v>
      </c>
      <c r="K547" s="10"/>
    </row>
    <row r="548" spans="1:11">
      <c r="A548" s="8">
        <v>538</v>
      </c>
      <c r="B548" s="10" t="s">
        <v>21</v>
      </c>
      <c r="C548" s="7">
        <f t="shared" ref="C548:C572" si="83">D548+E548+F548+G548+H548+I548+J548</f>
        <v>0</v>
      </c>
      <c r="D548" s="7">
        <v>0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10"/>
    </row>
    <row r="549" spans="1:11" ht="54">
      <c r="A549" s="8">
        <v>539</v>
      </c>
      <c r="B549" s="12" t="s">
        <v>26</v>
      </c>
      <c r="C549" s="9">
        <f t="shared" si="83"/>
        <v>5320.1</v>
      </c>
      <c r="D549" s="9">
        <f>D551+D552+D553</f>
        <v>50</v>
      </c>
      <c r="E549" s="9">
        <f>E551+E552+E553</f>
        <v>0</v>
      </c>
      <c r="F549" s="9">
        <f>F551+F552+F553</f>
        <v>100</v>
      </c>
      <c r="G549" s="9">
        <f>G550+G551+G552+G553</f>
        <v>1200</v>
      </c>
      <c r="H549" s="9">
        <f>H550+H551+H552+H553</f>
        <v>1260</v>
      </c>
      <c r="I549" s="9">
        <f>I550+I551+I552+I553</f>
        <v>1322</v>
      </c>
      <c r="J549" s="9">
        <f>J550+J551+J552+J553</f>
        <v>1388.1</v>
      </c>
      <c r="K549" s="10">
        <v>34.35</v>
      </c>
    </row>
    <row r="550" spans="1:11">
      <c r="A550" s="8">
        <v>540</v>
      </c>
      <c r="B550" s="10" t="s">
        <v>2</v>
      </c>
      <c r="C550" s="7">
        <v>0</v>
      </c>
      <c r="D550" s="7">
        <v>0</v>
      </c>
      <c r="E550" s="7">
        <v>0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10"/>
    </row>
    <row r="551" spans="1:11">
      <c r="A551" s="8">
        <v>541</v>
      </c>
      <c r="B551" s="10" t="s">
        <v>3</v>
      </c>
      <c r="C551" s="7">
        <f t="shared" si="83"/>
        <v>0</v>
      </c>
      <c r="D551" s="7">
        <f t="shared" ref="D551:D571" si="84">E551+F551+G551+H551+I551+J551+K551</f>
        <v>0</v>
      </c>
      <c r="E551" s="7">
        <f t="shared" ref="E551:E571" si="85">F551+G551+H551+I551+J551+K551+L551</f>
        <v>0</v>
      </c>
      <c r="F551" s="7">
        <f t="shared" ref="F551:F571" si="86">G551+H551+I551+J551+K551+L551+M551</f>
        <v>0</v>
      </c>
      <c r="G551" s="7">
        <f t="shared" ref="G551:G571" si="87">H551+I551+J551+K551+L551+M551+N551</f>
        <v>0</v>
      </c>
      <c r="H551" s="7">
        <f t="shared" ref="H551" si="88">I551+J551+K551+L551+M551+N551+O551</f>
        <v>0</v>
      </c>
      <c r="I551" s="7">
        <f t="shared" ref="I551" si="89">J551+K551+L551+M551+N551+O551+P551</f>
        <v>0</v>
      </c>
      <c r="J551" s="7">
        <f t="shared" ref="J551" si="90">K551+L551+M551+N551+O551+P551+Q551</f>
        <v>0</v>
      </c>
      <c r="K551" s="10"/>
    </row>
    <row r="552" spans="1:11">
      <c r="A552" s="8">
        <v>542</v>
      </c>
      <c r="B552" s="10" t="s">
        <v>4</v>
      </c>
      <c r="C552" s="7">
        <f t="shared" si="83"/>
        <v>5320.1</v>
      </c>
      <c r="D552" s="7">
        <f>D557+D562+D567+D572</f>
        <v>50</v>
      </c>
      <c r="E552" s="7">
        <v>0</v>
      </c>
      <c r="F552" s="7">
        <f>F557+F562+F567+F572</f>
        <v>100</v>
      </c>
      <c r="G552" s="7">
        <f>G567+G572</f>
        <v>1200</v>
      </c>
      <c r="H552" s="7">
        <f t="shared" ref="H552:J552" si="91">H567+H572</f>
        <v>1260</v>
      </c>
      <c r="I552" s="7">
        <f t="shared" si="91"/>
        <v>1322</v>
      </c>
      <c r="J552" s="7">
        <f t="shared" si="91"/>
        <v>1388.1</v>
      </c>
      <c r="K552" s="10"/>
    </row>
    <row r="553" spans="1:11">
      <c r="A553" s="8">
        <v>543</v>
      </c>
      <c r="B553" s="10" t="s">
        <v>5</v>
      </c>
      <c r="C553" s="7">
        <f t="shared" si="83"/>
        <v>0</v>
      </c>
      <c r="D553" s="7">
        <f t="shared" si="84"/>
        <v>0</v>
      </c>
      <c r="E553" s="7">
        <f t="shared" si="85"/>
        <v>0</v>
      </c>
      <c r="F553" s="7">
        <f t="shared" si="86"/>
        <v>0</v>
      </c>
      <c r="G553" s="7">
        <f t="shared" si="87"/>
        <v>0</v>
      </c>
      <c r="H553" s="7">
        <f t="shared" ref="H553:H563" si="92">I553+J553+K553+L553+M553+N553+O553</f>
        <v>0</v>
      </c>
      <c r="I553" s="7">
        <f t="shared" ref="I553:I563" si="93">J553+K553+L553+M553+N553+O553+P553</f>
        <v>0</v>
      </c>
      <c r="J553" s="7">
        <f t="shared" ref="J553:J563" si="94">K553+L553+M553+N553+O553+P553+Q553</f>
        <v>0</v>
      </c>
      <c r="K553" s="10"/>
    </row>
    <row r="554" spans="1:11" ht="76.5">
      <c r="A554" s="8">
        <v>544</v>
      </c>
      <c r="B554" s="13" t="s">
        <v>239</v>
      </c>
      <c r="C554" s="7">
        <f t="shared" si="83"/>
        <v>0</v>
      </c>
      <c r="D554" s="7">
        <f t="shared" si="84"/>
        <v>0</v>
      </c>
      <c r="E554" s="7">
        <f t="shared" si="85"/>
        <v>0</v>
      </c>
      <c r="F554" s="7">
        <f t="shared" si="86"/>
        <v>0</v>
      </c>
      <c r="G554" s="7">
        <f t="shared" si="87"/>
        <v>0</v>
      </c>
      <c r="H554" s="7">
        <f t="shared" si="92"/>
        <v>0</v>
      </c>
      <c r="I554" s="7">
        <f t="shared" si="93"/>
        <v>0</v>
      </c>
      <c r="J554" s="7">
        <f t="shared" si="94"/>
        <v>0</v>
      </c>
      <c r="K554" s="10"/>
    </row>
    <row r="555" spans="1:11">
      <c r="A555" s="8">
        <v>545</v>
      </c>
      <c r="B555" s="13" t="s">
        <v>2</v>
      </c>
      <c r="C555" s="7">
        <v>0</v>
      </c>
      <c r="D555" s="7">
        <v>0</v>
      </c>
      <c r="E555" s="7">
        <v>0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10"/>
    </row>
    <row r="556" spans="1:11">
      <c r="A556" s="8">
        <v>546</v>
      </c>
      <c r="B556" s="10" t="s">
        <v>3</v>
      </c>
      <c r="C556" s="7">
        <f t="shared" si="83"/>
        <v>0</v>
      </c>
      <c r="D556" s="7">
        <f t="shared" si="84"/>
        <v>0</v>
      </c>
      <c r="E556" s="7">
        <f t="shared" si="85"/>
        <v>0</v>
      </c>
      <c r="F556" s="7">
        <f t="shared" si="86"/>
        <v>0</v>
      </c>
      <c r="G556" s="7">
        <f t="shared" si="87"/>
        <v>0</v>
      </c>
      <c r="H556" s="7">
        <f t="shared" si="92"/>
        <v>0</v>
      </c>
      <c r="I556" s="7">
        <f t="shared" si="93"/>
        <v>0</v>
      </c>
      <c r="J556" s="7">
        <f t="shared" si="94"/>
        <v>0</v>
      </c>
      <c r="K556" s="10"/>
    </row>
    <row r="557" spans="1:11">
      <c r="A557" s="8">
        <v>547</v>
      </c>
      <c r="B557" s="10" t="s">
        <v>4</v>
      </c>
      <c r="C557" s="7">
        <f t="shared" si="83"/>
        <v>0</v>
      </c>
      <c r="D557" s="7">
        <f t="shared" si="84"/>
        <v>0</v>
      </c>
      <c r="E557" s="7">
        <f t="shared" si="85"/>
        <v>0</v>
      </c>
      <c r="F557" s="7">
        <f t="shared" si="86"/>
        <v>0</v>
      </c>
      <c r="G557" s="7">
        <f t="shared" si="87"/>
        <v>0</v>
      </c>
      <c r="H557" s="7">
        <f t="shared" si="92"/>
        <v>0</v>
      </c>
      <c r="I557" s="7">
        <f t="shared" si="93"/>
        <v>0</v>
      </c>
      <c r="J557" s="7">
        <f t="shared" si="94"/>
        <v>0</v>
      </c>
      <c r="K557" s="10"/>
    </row>
    <row r="558" spans="1:11">
      <c r="A558" s="8">
        <v>548</v>
      </c>
      <c r="B558" s="10" t="s">
        <v>5</v>
      </c>
      <c r="C558" s="7">
        <f t="shared" si="83"/>
        <v>0</v>
      </c>
      <c r="D558" s="7">
        <f t="shared" si="84"/>
        <v>0</v>
      </c>
      <c r="E558" s="7">
        <f t="shared" si="85"/>
        <v>0</v>
      </c>
      <c r="F558" s="7">
        <f t="shared" si="86"/>
        <v>0</v>
      </c>
      <c r="G558" s="7">
        <f t="shared" si="87"/>
        <v>0</v>
      </c>
      <c r="H558" s="7">
        <f t="shared" si="92"/>
        <v>0</v>
      </c>
      <c r="I558" s="7">
        <f t="shared" si="93"/>
        <v>0</v>
      </c>
      <c r="J558" s="7">
        <f t="shared" si="94"/>
        <v>0</v>
      </c>
      <c r="K558" s="10"/>
    </row>
    <row r="559" spans="1:11" ht="51" customHeight="1">
      <c r="A559" s="8">
        <v>549</v>
      </c>
      <c r="B559" s="13" t="s">
        <v>240</v>
      </c>
      <c r="C559" s="7">
        <f t="shared" si="83"/>
        <v>0</v>
      </c>
      <c r="D559" s="7">
        <v>0</v>
      </c>
      <c r="E559" s="7">
        <f>E560+E561+E562+E563</f>
        <v>0</v>
      </c>
      <c r="F559" s="7">
        <f t="shared" si="86"/>
        <v>0</v>
      </c>
      <c r="G559" s="7">
        <f t="shared" si="87"/>
        <v>0</v>
      </c>
      <c r="H559" s="7">
        <f t="shared" si="92"/>
        <v>0</v>
      </c>
      <c r="I559" s="7">
        <f t="shared" si="93"/>
        <v>0</v>
      </c>
      <c r="J559" s="7">
        <f t="shared" si="94"/>
        <v>0</v>
      </c>
      <c r="K559" s="10"/>
    </row>
    <row r="560" spans="1:11">
      <c r="A560" s="8">
        <v>550</v>
      </c>
      <c r="B560" s="13" t="s">
        <v>2</v>
      </c>
      <c r="C560" s="7">
        <v>0</v>
      </c>
      <c r="D560" s="7">
        <v>0</v>
      </c>
      <c r="E560" s="7">
        <v>0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10"/>
    </row>
    <row r="561" spans="1:11">
      <c r="A561" s="8">
        <v>551</v>
      </c>
      <c r="B561" s="10" t="s">
        <v>3</v>
      </c>
      <c r="C561" s="7">
        <f t="shared" si="83"/>
        <v>0</v>
      </c>
      <c r="D561" s="7">
        <f t="shared" si="84"/>
        <v>0</v>
      </c>
      <c r="E561" s="7">
        <f t="shared" si="85"/>
        <v>0</v>
      </c>
      <c r="F561" s="7">
        <f t="shared" si="86"/>
        <v>0</v>
      </c>
      <c r="G561" s="7">
        <f t="shared" si="87"/>
        <v>0</v>
      </c>
      <c r="H561" s="7">
        <f t="shared" si="92"/>
        <v>0</v>
      </c>
      <c r="I561" s="7">
        <f t="shared" si="93"/>
        <v>0</v>
      </c>
      <c r="J561" s="7">
        <f t="shared" si="94"/>
        <v>0</v>
      </c>
      <c r="K561" s="10"/>
    </row>
    <row r="562" spans="1:11">
      <c r="A562" s="8">
        <v>552</v>
      </c>
      <c r="B562" s="10" t="s">
        <v>4</v>
      </c>
      <c r="C562" s="7">
        <f t="shared" si="83"/>
        <v>0</v>
      </c>
      <c r="D562" s="7">
        <v>0</v>
      </c>
      <c r="E562" s="7">
        <v>0</v>
      </c>
      <c r="F562" s="7">
        <f t="shared" si="86"/>
        <v>0</v>
      </c>
      <c r="G562" s="7">
        <f t="shared" si="87"/>
        <v>0</v>
      </c>
      <c r="H562" s="7">
        <f t="shared" si="92"/>
        <v>0</v>
      </c>
      <c r="I562" s="7">
        <f t="shared" si="93"/>
        <v>0</v>
      </c>
      <c r="J562" s="7">
        <f t="shared" si="94"/>
        <v>0</v>
      </c>
      <c r="K562" s="10"/>
    </row>
    <row r="563" spans="1:11">
      <c r="A563" s="8">
        <v>553</v>
      </c>
      <c r="B563" s="10" t="s">
        <v>5</v>
      </c>
      <c r="C563" s="7">
        <f t="shared" si="83"/>
        <v>0</v>
      </c>
      <c r="D563" s="7">
        <f t="shared" si="84"/>
        <v>0</v>
      </c>
      <c r="E563" s="7">
        <f t="shared" si="85"/>
        <v>0</v>
      </c>
      <c r="F563" s="7">
        <f t="shared" si="86"/>
        <v>0</v>
      </c>
      <c r="G563" s="7">
        <f t="shared" si="87"/>
        <v>0</v>
      </c>
      <c r="H563" s="7">
        <f t="shared" si="92"/>
        <v>0</v>
      </c>
      <c r="I563" s="7">
        <f t="shared" si="93"/>
        <v>0</v>
      </c>
      <c r="J563" s="7">
        <f t="shared" si="94"/>
        <v>0</v>
      </c>
      <c r="K563" s="10"/>
    </row>
    <row r="564" spans="1:11" ht="16.149999999999999" customHeight="1">
      <c r="A564" s="8">
        <v>554</v>
      </c>
      <c r="B564" s="13" t="s">
        <v>205</v>
      </c>
      <c r="C564" s="7">
        <f t="shared" si="83"/>
        <v>580.5</v>
      </c>
      <c r="D564" s="7">
        <f>D565+D566+D567+D568</f>
        <v>50</v>
      </c>
      <c r="E564" s="7">
        <v>0</v>
      </c>
      <c r="F564" s="7">
        <v>100</v>
      </c>
      <c r="G564" s="7">
        <f>G565+G566+G567+G568</f>
        <v>100</v>
      </c>
      <c r="H564" s="7">
        <v>105</v>
      </c>
      <c r="I564" s="7">
        <v>110</v>
      </c>
      <c r="J564" s="7">
        <v>115.5</v>
      </c>
      <c r="K564" s="10"/>
    </row>
    <row r="565" spans="1:11">
      <c r="A565" s="8">
        <v>555</v>
      </c>
      <c r="B565" s="13" t="s">
        <v>2</v>
      </c>
      <c r="C565" s="7">
        <v>0</v>
      </c>
      <c r="D565" s="7">
        <v>0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10"/>
    </row>
    <row r="566" spans="1:11">
      <c r="A566" s="8">
        <v>556</v>
      </c>
      <c r="B566" s="10" t="s">
        <v>3</v>
      </c>
      <c r="C566" s="7">
        <f t="shared" si="83"/>
        <v>0</v>
      </c>
      <c r="D566" s="7">
        <f t="shared" si="84"/>
        <v>0</v>
      </c>
      <c r="E566" s="7">
        <f t="shared" si="85"/>
        <v>0</v>
      </c>
      <c r="F566" s="7">
        <f t="shared" si="86"/>
        <v>0</v>
      </c>
      <c r="G566" s="7">
        <f t="shared" si="87"/>
        <v>0</v>
      </c>
      <c r="H566" s="7">
        <f t="shared" ref="H566" si="95">I566+J566+K566+L566+M566+N566+O566</f>
        <v>0</v>
      </c>
      <c r="I566" s="7">
        <f t="shared" ref="I566" si="96">J566+K566+L566+M566+N566+O566+P566</f>
        <v>0</v>
      </c>
      <c r="J566" s="7">
        <f t="shared" ref="J566" si="97">K566+L566+M566+N566+O566+P566+Q566</f>
        <v>0</v>
      </c>
      <c r="K566" s="10"/>
    </row>
    <row r="567" spans="1:11">
      <c r="A567" s="8">
        <v>557</v>
      </c>
      <c r="B567" s="10" t="s">
        <v>4</v>
      </c>
      <c r="C567" s="7">
        <f t="shared" si="83"/>
        <v>580.5</v>
      </c>
      <c r="D567" s="7">
        <v>50</v>
      </c>
      <c r="E567" s="7">
        <v>0</v>
      </c>
      <c r="F567" s="7">
        <v>100</v>
      </c>
      <c r="G567" s="7">
        <v>100</v>
      </c>
      <c r="H567" s="7">
        <v>105</v>
      </c>
      <c r="I567" s="7">
        <v>110</v>
      </c>
      <c r="J567" s="7">
        <v>115.5</v>
      </c>
      <c r="K567" s="10"/>
    </row>
    <row r="568" spans="1:11">
      <c r="A568" s="8">
        <v>558</v>
      </c>
      <c r="B568" s="10" t="s">
        <v>5</v>
      </c>
      <c r="C568" s="7">
        <f t="shared" si="83"/>
        <v>0</v>
      </c>
      <c r="D568" s="7">
        <f t="shared" si="84"/>
        <v>0</v>
      </c>
      <c r="E568" s="7">
        <f t="shared" si="85"/>
        <v>0</v>
      </c>
      <c r="F568" s="7">
        <f t="shared" si="86"/>
        <v>0</v>
      </c>
      <c r="G568" s="7">
        <f t="shared" si="87"/>
        <v>0</v>
      </c>
      <c r="H568" s="7">
        <f t="shared" ref="H568" si="98">I568+J568+K568+L568+M568+N568+O568</f>
        <v>0</v>
      </c>
      <c r="I568" s="7">
        <f t="shared" ref="I568" si="99">J568+K568+L568+M568+N568+O568+P568</f>
        <v>0</v>
      </c>
      <c r="J568" s="7">
        <f t="shared" ref="J568" si="100">K568+L568+M568+N568+O568+P568+Q568</f>
        <v>0</v>
      </c>
      <c r="K568" s="10"/>
    </row>
    <row r="569" spans="1:11">
      <c r="A569" s="8">
        <v>559</v>
      </c>
      <c r="B569" s="13" t="s">
        <v>206</v>
      </c>
      <c r="C569" s="7">
        <f t="shared" si="83"/>
        <v>4739.6000000000004</v>
      </c>
      <c r="D569" s="7">
        <v>0</v>
      </c>
      <c r="E569" s="7">
        <v>0</v>
      </c>
      <c r="F569" s="7">
        <v>0</v>
      </c>
      <c r="G569" s="7">
        <f>G570+G571+G572+G573</f>
        <v>1100</v>
      </c>
      <c r="H569" s="7">
        <v>1155</v>
      </c>
      <c r="I569" s="7">
        <v>1212</v>
      </c>
      <c r="J569" s="7">
        <v>1272.5999999999999</v>
      </c>
      <c r="K569" s="10"/>
    </row>
    <row r="570" spans="1:11">
      <c r="A570" s="8">
        <v>560</v>
      </c>
      <c r="B570" s="13" t="s">
        <v>2</v>
      </c>
      <c r="C570" s="7">
        <v>0</v>
      </c>
      <c r="D570" s="7">
        <v>0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10"/>
    </row>
    <row r="571" spans="1:11">
      <c r="A571" s="8">
        <v>561</v>
      </c>
      <c r="B571" s="10" t="s">
        <v>3</v>
      </c>
      <c r="C571" s="7">
        <f t="shared" si="83"/>
        <v>0</v>
      </c>
      <c r="D571" s="7">
        <f t="shared" si="84"/>
        <v>0</v>
      </c>
      <c r="E571" s="7">
        <f t="shared" si="85"/>
        <v>0</v>
      </c>
      <c r="F571" s="7">
        <f t="shared" si="86"/>
        <v>0</v>
      </c>
      <c r="G571" s="7">
        <f t="shared" si="87"/>
        <v>0</v>
      </c>
      <c r="H571" s="7">
        <f t="shared" ref="H571" si="101">I571+J571+K571+L571+M571+N571+O571</f>
        <v>0</v>
      </c>
      <c r="I571" s="7">
        <f t="shared" ref="I571" si="102">J571+K571+L571+M571+N571+O571+P571</f>
        <v>0</v>
      </c>
      <c r="J571" s="7">
        <f t="shared" ref="J571" si="103">K571+L571+M571+N571+O571+P571+Q571</f>
        <v>0</v>
      </c>
      <c r="K571" s="10"/>
    </row>
    <row r="572" spans="1:11">
      <c r="A572" s="8">
        <v>562</v>
      </c>
      <c r="B572" s="10" t="s">
        <v>4</v>
      </c>
      <c r="C572" s="7">
        <f t="shared" si="83"/>
        <v>4739.6000000000004</v>
      </c>
      <c r="D572" s="7">
        <v>0</v>
      </c>
      <c r="E572" s="7">
        <v>0</v>
      </c>
      <c r="F572" s="7">
        <v>0</v>
      </c>
      <c r="G572" s="7">
        <v>1100</v>
      </c>
      <c r="H572" s="7">
        <v>1155</v>
      </c>
      <c r="I572" s="7">
        <v>1212</v>
      </c>
      <c r="J572" s="7">
        <v>1272.5999999999999</v>
      </c>
      <c r="K572" s="10"/>
    </row>
    <row r="573" spans="1:11">
      <c r="A573" s="8">
        <v>563</v>
      </c>
      <c r="B573" s="10" t="s">
        <v>23</v>
      </c>
      <c r="C573" s="7">
        <v>0</v>
      </c>
      <c r="D573" s="7">
        <v>0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10"/>
    </row>
    <row r="574" spans="1:11" ht="41.25" customHeight="1">
      <c r="A574" s="8">
        <v>564</v>
      </c>
      <c r="B574" s="12" t="s">
        <v>220</v>
      </c>
      <c r="C574" s="9">
        <f>D574+E574+F574+G574+H574+I574+J574</f>
        <v>69218</v>
      </c>
      <c r="D574" s="9">
        <f>D576+D577+D588</f>
        <v>19495.7</v>
      </c>
      <c r="E574" s="9">
        <f>E576+E577+E588</f>
        <v>19452.3</v>
      </c>
      <c r="F574" s="9">
        <f>F576+F577+F588</f>
        <v>30270</v>
      </c>
      <c r="G574" s="9">
        <v>0</v>
      </c>
      <c r="H574" s="9">
        <v>0</v>
      </c>
      <c r="I574" s="9">
        <v>0</v>
      </c>
      <c r="J574" s="9">
        <v>0</v>
      </c>
      <c r="K574" s="10">
        <v>34.35</v>
      </c>
    </row>
    <row r="575" spans="1:11" ht="14.25" customHeight="1">
      <c r="A575" s="8">
        <v>565</v>
      </c>
      <c r="B575" s="10" t="s">
        <v>2</v>
      </c>
      <c r="C575" s="7">
        <v>0</v>
      </c>
      <c r="D575" s="7">
        <v>0</v>
      </c>
      <c r="E575" s="7">
        <v>0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10"/>
    </row>
    <row r="576" spans="1:11">
      <c r="A576" s="8">
        <v>566</v>
      </c>
      <c r="B576" s="10" t="s">
        <v>3</v>
      </c>
      <c r="C576" s="7">
        <v>0</v>
      </c>
      <c r="D576" s="7">
        <v>0</v>
      </c>
      <c r="E576" s="7">
        <v>0</v>
      </c>
      <c r="F576" s="7">
        <v>0</v>
      </c>
      <c r="G576" s="7">
        <v>0</v>
      </c>
      <c r="H576" s="7">
        <v>0</v>
      </c>
      <c r="I576" s="7">
        <v>0</v>
      </c>
      <c r="J576" s="7">
        <v>0</v>
      </c>
      <c r="K576" s="10"/>
    </row>
    <row r="577" spans="1:11">
      <c r="A577" s="8">
        <v>567</v>
      </c>
      <c r="B577" s="10" t="s">
        <v>4</v>
      </c>
      <c r="C577" s="7">
        <f>D577+E577+F577+G577+H577+I577+J577</f>
        <v>69218</v>
      </c>
      <c r="D577" s="7">
        <f>D581+D587</f>
        <v>19495.7</v>
      </c>
      <c r="E577" s="7">
        <f>E581+E587</f>
        <v>19452.3</v>
      </c>
      <c r="F577" s="7">
        <v>30270</v>
      </c>
      <c r="G577" s="7">
        <v>0</v>
      </c>
      <c r="H577" s="7">
        <v>0</v>
      </c>
      <c r="I577" s="7">
        <v>0</v>
      </c>
      <c r="J577" s="7">
        <v>0</v>
      </c>
      <c r="K577" s="10"/>
    </row>
    <row r="578" spans="1:11">
      <c r="A578" s="8">
        <v>568</v>
      </c>
      <c r="B578" s="10" t="s">
        <v>329</v>
      </c>
      <c r="C578" s="7">
        <v>0</v>
      </c>
      <c r="D578" s="7">
        <v>0</v>
      </c>
      <c r="E578" s="7">
        <v>0</v>
      </c>
      <c r="F578" s="7">
        <v>0</v>
      </c>
      <c r="G578" s="7">
        <v>0</v>
      </c>
      <c r="H578" s="7">
        <v>0</v>
      </c>
      <c r="I578" s="7">
        <v>0</v>
      </c>
      <c r="J578" s="7">
        <v>0</v>
      </c>
      <c r="K578" s="10"/>
    </row>
    <row r="579" spans="1:11" ht="38.25">
      <c r="A579" s="8">
        <v>569</v>
      </c>
      <c r="B579" s="13" t="s">
        <v>336</v>
      </c>
      <c r="C579" s="7">
        <f>D579+E579+F579+G579+H579+I579+J579</f>
        <v>38890.6</v>
      </c>
      <c r="D579" s="7">
        <f>D580+D581+D582+D583</f>
        <v>19438.3</v>
      </c>
      <c r="E579" s="7">
        <f>E580+E581+E582+E583</f>
        <v>19452.3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10"/>
    </row>
    <row r="580" spans="1:11">
      <c r="A580" s="8">
        <v>570</v>
      </c>
      <c r="B580" s="10" t="s">
        <v>2</v>
      </c>
      <c r="C580" s="7">
        <v>0</v>
      </c>
      <c r="D580" s="7">
        <v>0</v>
      </c>
      <c r="E580" s="7">
        <v>0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10"/>
    </row>
    <row r="581" spans="1:11">
      <c r="A581" s="8">
        <v>571</v>
      </c>
      <c r="B581" s="10" t="s">
        <v>227</v>
      </c>
      <c r="C581" s="7">
        <f>D581+E581+F581+G581+H581+I581+J581</f>
        <v>69160.600000000006</v>
      </c>
      <c r="D581" s="7">
        <f>19520-30-17.4-34.3</f>
        <v>19438.3</v>
      </c>
      <c r="E581" s="7">
        <f>19452+0.3</f>
        <v>19452.3</v>
      </c>
      <c r="F581" s="7">
        <v>30270</v>
      </c>
      <c r="G581" s="7">
        <v>0</v>
      </c>
      <c r="H581" s="7">
        <v>0</v>
      </c>
      <c r="I581" s="7">
        <v>0</v>
      </c>
      <c r="J581" s="7">
        <v>0</v>
      </c>
      <c r="K581" s="10"/>
    </row>
    <row r="582" spans="1:11">
      <c r="A582" s="8">
        <v>572</v>
      </c>
      <c r="B582" s="10" t="s">
        <v>359</v>
      </c>
      <c r="C582" s="7">
        <v>0</v>
      </c>
      <c r="D582" s="7">
        <v>0</v>
      </c>
      <c r="E582" s="7">
        <v>0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10"/>
    </row>
    <row r="583" spans="1:11">
      <c r="A583" s="8">
        <v>573</v>
      </c>
      <c r="B583" s="10" t="s">
        <v>329</v>
      </c>
      <c r="C583" s="7">
        <v>0</v>
      </c>
      <c r="D583" s="7">
        <v>0</v>
      </c>
      <c r="E583" s="7">
        <v>0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10"/>
    </row>
    <row r="584" spans="1:11" ht="25.5">
      <c r="A584" s="8">
        <v>574</v>
      </c>
      <c r="B584" s="13" t="s">
        <v>337</v>
      </c>
      <c r="C584" s="7">
        <f>D584+E584+F584+G584+H584+I584+J584</f>
        <v>57.4</v>
      </c>
      <c r="D584" s="7">
        <f>D585+D586+D587+D588</f>
        <v>57.4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10"/>
    </row>
    <row r="585" spans="1:11">
      <c r="A585" s="8">
        <v>575</v>
      </c>
      <c r="B585" s="10" t="s">
        <v>2</v>
      </c>
      <c r="C585" s="7">
        <v>0</v>
      </c>
      <c r="D585" s="7">
        <v>0</v>
      </c>
      <c r="E585" s="7">
        <v>0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10"/>
    </row>
    <row r="586" spans="1:11">
      <c r="A586" s="8">
        <v>576</v>
      </c>
      <c r="B586" s="10" t="s">
        <v>3</v>
      </c>
      <c r="C586" s="7">
        <v>0</v>
      </c>
      <c r="D586" s="7">
        <v>0</v>
      </c>
      <c r="E586" s="7">
        <v>0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10"/>
    </row>
    <row r="587" spans="1:11">
      <c r="A587" s="8">
        <v>577</v>
      </c>
      <c r="B587" s="10" t="s">
        <v>50</v>
      </c>
      <c r="C587" s="7">
        <f>D587+E587+F587+G587+H587+I587+J587</f>
        <v>57.4</v>
      </c>
      <c r="D587" s="7">
        <f>30+30-2.6</f>
        <v>57.4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10"/>
    </row>
    <row r="588" spans="1:11">
      <c r="A588" s="8">
        <v>578</v>
      </c>
      <c r="B588" s="10" t="s">
        <v>21</v>
      </c>
      <c r="C588" s="7">
        <v>0</v>
      </c>
      <c r="D588" s="7">
        <v>0</v>
      </c>
      <c r="E588" s="7">
        <v>0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10"/>
    </row>
    <row r="589" spans="1:11" ht="15" customHeight="1">
      <c r="A589" s="8">
        <v>579</v>
      </c>
      <c r="B589" s="71" t="s">
        <v>289</v>
      </c>
      <c r="C589" s="72"/>
      <c r="D589" s="72"/>
      <c r="E589" s="72"/>
      <c r="F589" s="72"/>
      <c r="G589" s="72"/>
      <c r="H589" s="72"/>
      <c r="I589" s="72"/>
      <c r="J589" s="72"/>
      <c r="K589" s="73"/>
    </row>
    <row r="590" spans="1:11">
      <c r="A590" s="8">
        <v>580</v>
      </c>
      <c r="B590" s="41" t="s">
        <v>77</v>
      </c>
      <c r="C590" s="9">
        <f>D590+E590+F590+G590+H590+I590+J590</f>
        <v>7011.3649999999998</v>
      </c>
      <c r="D590" s="9">
        <f>D592+D593+D594</f>
        <v>925.60000000000014</v>
      </c>
      <c r="E590" s="9">
        <f>E592+E593+E594</f>
        <v>1221</v>
      </c>
      <c r="F590" s="9">
        <f t="shared" ref="F590:J590" si="104">F592+F593+F594</f>
        <v>866.5</v>
      </c>
      <c r="G590" s="9">
        <f t="shared" si="104"/>
        <v>920.375</v>
      </c>
      <c r="H590" s="9">
        <f t="shared" si="104"/>
        <v>971.43000000000006</v>
      </c>
      <c r="I590" s="9">
        <f t="shared" si="104"/>
        <v>1025.0949999999998</v>
      </c>
      <c r="J590" s="9">
        <f t="shared" si="104"/>
        <v>1081.365</v>
      </c>
      <c r="K590" s="10"/>
    </row>
    <row r="591" spans="1:11">
      <c r="A591" s="8">
        <v>581</v>
      </c>
      <c r="B591" s="41" t="s">
        <v>2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  <c r="I591" s="9">
        <v>0</v>
      </c>
      <c r="J591" s="9">
        <v>0</v>
      </c>
      <c r="K591" s="10"/>
    </row>
    <row r="592" spans="1:11">
      <c r="A592" s="8">
        <v>582</v>
      </c>
      <c r="B592" s="10" t="s">
        <v>3</v>
      </c>
      <c r="C592" s="7">
        <f t="shared" ref="C592:C594" si="105">D592+E592+F592+G592+H592+I592+J592</f>
        <v>0</v>
      </c>
      <c r="D592" s="7">
        <f t="shared" ref="D592:E594" si="106">E592+F592+G592+H592+I592+J592+K592</f>
        <v>0</v>
      </c>
      <c r="E592" s="7">
        <f t="shared" si="106"/>
        <v>0</v>
      </c>
      <c r="F592" s="7">
        <f t="shared" ref="F592" si="107">G592+H592+I592+J592+K592+L592+M592</f>
        <v>0</v>
      </c>
      <c r="G592" s="7">
        <f t="shared" ref="G592" si="108">H592+I592+J592+K592+L592+M592+N592</f>
        <v>0</v>
      </c>
      <c r="H592" s="7">
        <f t="shared" ref="H592" si="109">I592+J592+K592+L592+M592+N592+O592</f>
        <v>0</v>
      </c>
      <c r="I592" s="7">
        <f t="shared" ref="I592" si="110">J592+K592+L592+M592+N592+O592+P592</f>
        <v>0</v>
      </c>
      <c r="J592" s="7">
        <f t="shared" ref="J592" si="111">K592+L592+M592+N592+O592+P592+Q592</f>
        <v>0</v>
      </c>
      <c r="K592" s="10"/>
    </row>
    <row r="593" spans="1:11">
      <c r="A593" s="8">
        <v>583</v>
      </c>
      <c r="B593" s="10" t="s">
        <v>4</v>
      </c>
      <c r="C593" s="7">
        <f>D593+E593+F593+G593+H593+I593+J593</f>
        <v>7011.3649999999998</v>
      </c>
      <c r="D593" s="7">
        <f t="shared" ref="D593:J593" si="112">D599+D631</f>
        <v>925.60000000000014</v>
      </c>
      <c r="E593" s="7">
        <f>E599+E631</f>
        <v>1221</v>
      </c>
      <c r="F593" s="7">
        <f t="shared" si="112"/>
        <v>866.5</v>
      </c>
      <c r="G593" s="7">
        <f t="shared" si="112"/>
        <v>920.375</v>
      </c>
      <c r="H593" s="7">
        <f t="shared" si="112"/>
        <v>971.43000000000006</v>
      </c>
      <c r="I593" s="7">
        <f t="shared" si="112"/>
        <v>1025.0949999999998</v>
      </c>
      <c r="J593" s="7">
        <f t="shared" si="112"/>
        <v>1081.365</v>
      </c>
      <c r="K593" s="10"/>
    </row>
    <row r="594" spans="1:11">
      <c r="A594" s="8">
        <v>584</v>
      </c>
      <c r="B594" s="10" t="s">
        <v>5</v>
      </c>
      <c r="C594" s="7">
        <f t="shared" si="105"/>
        <v>0</v>
      </c>
      <c r="D594" s="7">
        <f t="shared" si="106"/>
        <v>0</v>
      </c>
      <c r="E594" s="7">
        <f t="shared" si="106"/>
        <v>0</v>
      </c>
      <c r="F594" s="7">
        <f t="shared" ref="F594" si="113">G594+H594+I594+J594+K594+L594+M594</f>
        <v>0</v>
      </c>
      <c r="G594" s="7">
        <f t="shared" ref="G594" si="114">H594+I594+J594+K594+L594+M594+N594</f>
        <v>0</v>
      </c>
      <c r="H594" s="7">
        <f t="shared" ref="H594" si="115">I594+J594+K594+L594+M594+N594+O594</f>
        <v>0</v>
      </c>
      <c r="I594" s="7">
        <f t="shared" ref="I594" si="116">J594+K594+L594+M594+N594+O594+P594</f>
        <v>0</v>
      </c>
      <c r="J594" s="7">
        <f t="shared" ref="J594" si="117">K594+L594+M594+N594+O594+P594+Q594</f>
        <v>0</v>
      </c>
      <c r="K594" s="10"/>
    </row>
    <row r="595" spans="1:11">
      <c r="A595" s="8">
        <v>585</v>
      </c>
      <c r="B595" s="10" t="s">
        <v>8</v>
      </c>
      <c r="C595" s="7">
        <v>0</v>
      </c>
      <c r="D595" s="7">
        <v>0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/>
    </row>
    <row r="596" spans="1:11" ht="25.5">
      <c r="A596" s="8">
        <v>586</v>
      </c>
      <c r="B596" s="41" t="s">
        <v>78</v>
      </c>
      <c r="C596" s="9">
        <f>D596+E596+F596+G596+H596+I596+J596</f>
        <v>505</v>
      </c>
      <c r="D596" s="9">
        <f>D597+D598+D599+D600</f>
        <v>250</v>
      </c>
      <c r="E596" s="9">
        <f>E597+E598+E599+E600</f>
        <v>255</v>
      </c>
      <c r="F596" s="9">
        <f t="shared" ref="F596:F600" si="118">G596+H596+I596+J596+K596+L596+M596</f>
        <v>0</v>
      </c>
      <c r="G596" s="9">
        <f t="shared" ref="G596:G600" si="119">H596+I596+J596+K596+L596+M596+N596</f>
        <v>0</v>
      </c>
      <c r="H596" s="9">
        <f t="shared" ref="H596:H600" si="120">I596+J596+K596+L596+M596+N596+O596</f>
        <v>0</v>
      </c>
      <c r="I596" s="9">
        <f t="shared" ref="I596:I600" si="121">J596+K596+L596+M596+N596+O596+P596</f>
        <v>0</v>
      </c>
      <c r="J596" s="9">
        <f t="shared" ref="J596:J600" si="122">K596+L596+M596+N596+O596+P596+Q596</f>
        <v>0</v>
      </c>
      <c r="K596" s="10"/>
    </row>
    <row r="597" spans="1:11">
      <c r="A597" s="8">
        <v>587</v>
      </c>
      <c r="B597" s="41" t="s">
        <v>2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  <c r="I597" s="9">
        <v>0</v>
      </c>
      <c r="J597" s="9">
        <v>0</v>
      </c>
      <c r="K597" s="10"/>
    </row>
    <row r="598" spans="1:11">
      <c r="A598" s="8">
        <v>588</v>
      </c>
      <c r="B598" s="10" t="s">
        <v>3</v>
      </c>
      <c r="C598" s="7">
        <f t="shared" ref="C598:C600" si="123">D598+E598+F598+G598+H598+I598+J598</f>
        <v>0</v>
      </c>
      <c r="D598" s="7">
        <f t="shared" ref="D598:D600" si="124">E598+F598+G598+H598+I598+J598+K598</f>
        <v>0</v>
      </c>
      <c r="E598" s="7">
        <f t="shared" ref="E598:E600" si="125">F598+G598+H598+I598+J598+K598+L598</f>
        <v>0</v>
      </c>
      <c r="F598" s="7">
        <f t="shared" si="118"/>
        <v>0</v>
      </c>
      <c r="G598" s="7">
        <f t="shared" si="119"/>
        <v>0</v>
      </c>
      <c r="H598" s="7">
        <f t="shared" si="120"/>
        <v>0</v>
      </c>
      <c r="I598" s="7">
        <f t="shared" si="121"/>
        <v>0</v>
      </c>
      <c r="J598" s="7">
        <f t="shared" si="122"/>
        <v>0</v>
      </c>
      <c r="K598" s="10"/>
    </row>
    <row r="599" spans="1:11">
      <c r="A599" s="8">
        <v>589</v>
      </c>
      <c r="B599" s="10" t="s">
        <v>4</v>
      </c>
      <c r="C599" s="7">
        <f t="shared" si="123"/>
        <v>505</v>
      </c>
      <c r="D599" s="7">
        <f>D611+D616</f>
        <v>250</v>
      </c>
      <c r="E599" s="7">
        <f>E611+E616</f>
        <v>255</v>
      </c>
      <c r="F599" s="7">
        <f t="shared" si="118"/>
        <v>0</v>
      </c>
      <c r="G599" s="7">
        <f t="shared" si="119"/>
        <v>0</v>
      </c>
      <c r="H599" s="7">
        <f t="shared" si="120"/>
        <v>0</v>
      </c>
      <c r="I599" s="7">
        <f t="shared" si="121"/>
        <v>0</v>
      </c>
      <c r="J599" s="7">
        <f t="shared" si="122"/>
        <v>0</v>
      </c>
      <c r="K599" s="10"/>
    </row>
    <row r="600" spans="1:11">
      <c r="A600" s="8">
        <v>590</v>
      </c>
      <c r="B600" s="10" t="s">
        <v>5</v>
      </c>
      <c r="C600" s="7">
        <f t="shared" si="123"/>
        <v>0</v>
      </c>
      <c r="D600" s="7">
        <f t="shared" si="124"/>
        <v>0</v>
      </c>
      <c r="E600" s="7">
        <f t="shared" si="125"/>
        <v>0</v>
      </c>
      <c r="F600" s="7">
        <f t="shared" si="118"/>
        <v>0</v>
      </c>
      <c r="G600" s="7">
        <f t="shared" si="119"/>
        <v>0</v>
      </c>
      <c r="H600" s="7">
        <f t="shared" si="120"/>
        <v>0</v>
      </c>
      <c r="I600" s="7">
        <f t="shared" si="121"/>
        <v>0</v>
      </c>
      <c r="J600" s="7">
        <f t="shared" si="122"/>
        <v>0</v>
      </c>
      <c r="K600" s="10"/>
    </row>
    <row r="601" spans="1:11" ht="25.5">
      <c r="A601" s="8">
        <v>591</v>
      </c>
      <c r="B601" s="10" t="s">
        <v>9</v>
      </c>
      <c r="C601" s="7"/>
      <c r="D601" s="7"/>
      <c r="E601" s="10"/>
      <c r="F601" s="10"/>
      <c r="G601" s="10"/>
      <c r="H601" s="10"/>
      <c r="I601" s="10"/>
      <c r="J601" s="10"/>
      <c r="K601" s="10"/>
    </row>
    <row r="602" spans="1:11" ht="25.5">
      <c r="A602" s="8">
        <v>592</v>
      </c>
      <c r="B602" s="41" t="s">
        <v>79</v>
      </c>
      <c r="C602" s="7">
        <f>D602+E602+F602+G602+H602+I602+J602</f>
        <v>0</v>
      </c>
      <c r="D602" s="7">
        <f t="shared" ref="D602:E606" si="126">E602+F602+G602+H602+I602+J602+K602</f>
        <v>0</v>
      </c>
      <c r="E602" s="7">
        <f t="shared" si="126"/>
        <v>0</v>
      </c>
      <c r="F602" s="7">
        <f t="shared" ref="F602:F604" si="127">G602+H602+I602+J602+K602+L602+M602</f>
        <v>0</v>
      </c>
      <c r="G602" s="7">
        <f t="shared" ref="G602:G604" si="128">H602+I602+J602+K602+L602+M602+N602</f>
        <v>0</v>
      </c>
      <c r="H602" s="7">
        <f t="shared" ref="H602:H604" si="129">I602+J602+K602+L602+M602+N602+O602</f>
        <v>0</v>
      </c>
      <c r="I602" s="7">
        <f t="shared" ref="I602:I604" si="130">J602+K602+L602+M602+N602+O602+P602</f>
        <v>0</v>
      </c>
      <c r="J602" s="7">
        <f t="shared" ref="J602:J604" si="131">K602+L602+M602+N602+O602+P602+Q602</f>
        <v>0</v>
      </c>
      <c r="K602" s="10"/>
    </row>
    <row r="603" spans="1:11">
      <c r="A603" s="8">
        <v>593</v>
      </c>
      <c r="B603" s="41" t="s">
        <v>2</v>
      </c>
      <c r="C603" s="7">
        <v>0</v>
      </c>
      <c r="D603" s="7">
        <v>0</v>
      </c>
      <c r="E603" s="7">
        <v>0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10"/>
    </row>
    <row r="604" spans="1:11">
      <c r="A604" s="8">
        <v>594</v>
      </c>
      <c r="B604" s="10" t="s">
        <v>3</v>
      </c>
      <c r="C604" s="7">
        <f t="shared" ref="C604:C606" si="132">D604+E604+F604+G604+H604+I604+J604</f>
        <v>0</v>
      </c>
      <c r="D604" s="7">
        <f t="shared" si="126"/>
        <v>0</v>
      </c>
      <c r="E604" s="7">
        <f t="shared" si="126"/>
        <v>0</v>
      </c>
      <c r="F604" s="7">
        <f t="shared" si="127"/>
        <v>0</v>
      </c>
      <c r="G604" s="7">
        <f t="shared" si="128"/>
        <v>0</v>
      </c>
      <c r="H604" s="7">
        <f t="shared" si="129"/>
        <v>0</v>
      </c>
      <c r="I604" s="7">
        <f t="shared" si="130"/>
        <v>0</v>
      </c>
      <c r="J604" s="7">
        <f t="shared" si="131"/>
        <v>0</v>
      </c>
      <c r="K604" s="10"/>
    </row>
    <row r="605" spans="1:11">
      <c r="A605" s="8">
        <v>595</v>
      </c>
      <c r="B605" s="10" t="s">
        <v>4</v>
      </c>
      <c r="C605" s="7">
        <v>0</v>
      </c>
      <c r="D605" s="7">
        <v>0</v>
      </c>
      <c r="E605" s="7">
        <v>0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10"/>
    </row>
    <row r="606" spans="1:11">
      <c r="A606" s="8">
        <v>596</v>
      </c>
      <c r="B606" s="10" t="s">
        <v>5</v>
      </c>
      <c r="C606" s="7">
        <f t="shared" si="132"/>
        <v>0</v>
      </c>
      <c r="D606" s="7">
        <f t="shared" si="126"/>
        <v>0</v>
      </c>
      <c r="E606" s="7">
        <f t="shared" si="126"/>
        <v>0</v>
      </c>
      <c r="F606" s="7">
        <f t="shared" ref="F606" si="133">G606+H606+I606+J606+K606+L606+M606</f>
        <v>0</v>
      </c>
      <c r="G606" s="7">
        <f t="shared" ref="G606" si="134">H606+I606+J606+K606+L606+M606+N606</f>
        <v>0</v>
      </c>
      <c r="H606" s="7">
        <f t="shared" ref="H606" si="135">I606+J606+K606+L606+M606+N606+O606</f>
        <v>0</v>
      </c>
      <c r="I606" s="7">
        <f t="shared" ref="I606" si="136">J606+K606+L606+M606+N606+O606+P606</f>
        <v>0</v>
      </c>
      <c r="J606" s="7">
        <f t="shared" ref="J606" si="137">K606+L606+M606+N606+O606+P606+Q606</f>
        <v>0</v>
      </c>
      <c r="K606" s="10"/>
    </row>
    <row r="607" spans="1:11">
      <c r="A607" s="8">
        <v>597</v>
      </c>
      <c r="B607" s="10" t="s">
        <v>10</v>
      </c>
      <c r="C607" s="7"/>
      <c r="D607" s="7"/>
      <c r="E607" s="10"/>
      <c r="F607" s="10"/>
      <c r="G607" s="10"/>
      <c r="H607" s="10"/>
      <c r="I607" s="10"/>
      <c r="J607" s="10"/>
      <c r="K607" s="10"/>
    </row>
    <row r="608" spans="1:11" ht="27">
      <c r="A608" s="8">
        <v>598</v>
      </c>
      <c r="B608" s="12" t="s">
        <v>27</v>
      </c>
      <c r="C608" s="9">
        <f>D608+E608+F608+G608+H608+I608+J608</f>
        <v>0</v>
      </c>
      <c r="D608" s="9">
        <v>0</v>
      </c>
      <c r="E608" s="9">
        <v>0</v>
      </c>
      <c r="F608" s="9">
        <v>0</v>
      </c>
      <c r="G608" s="9">
        <v>0</v>
      </c>
      <c r="H608" s="9">
        <v>0</v>
      </c>
      <c r="I608" s="9">
        <v>0</v>
      </c>
      <c r="J608" s="9">
        <v>0</v>
      </c>
      <c r="K608" s="10">
        <v>49</v>
      </c>
    </row>
    <row r="609" spans="1:11">
      <c r="A609" s="8">
        <v>599</v>
      </c>
      <c r="B609" s="12" t="s">
        <v>2</v>
      </c>
      <c r="C609" s="7">
        <v>0</v>
      </c>
      <c r="D609" s="7">
        <v>0</v>
      </c>
      <c r="E609" s="7">
        <v>0</v>
      </c>
      <c r="F609" s="7">
        <v>0</v>
      </c>
      <c r="G609" s="7">
        <v>0</v>
      </c>
      <c r="H609" s="7">
        <v>0</v>
      </c>
      <c r="I609" s="7">
        <v>0</v>
      </c>
      <c r="J609" s="7">
        <v>0</v>
      </c>
      <c r="K609" s="10"/>
    </row>
    <row r="610" spans="1:11">
      <c r="A610" s="8">
        <v>600</v>
      </c>
      <c r="B610" s="10" t="s">
        <v>3</v>
      </c>
      <c r="C610" s="7">
        <f t="shared" ref="C610:C612" si="138">D610+E610+F610+G610+H610+I610+J610</f>
        <v>0</v>
      </c>
      <c r="D610" s="7">
        <f t="shared" ref="D610:E612" si="139">E610+F610+G610+H610+I610+J610+K610</f>
        <v>0</v>
      </c>
      <c r="E610" s="7">
        <f t="shared" si="139"/>
        <v>0</v>
      </c>
      <c r="F610" s="7">
        <f t="shared" ref="F610:F612" si="140">G610+H610+I610+J610+K610+L610+M610</f>
        <v>0</v>
      </c>
      <c r="G610" s="7">
        <f t="shared" ref="G610:G612" si="141">H610+I610+J610+K610+L610+M610+N610</f>
        <v>0</v>
      </c>
      <c r="H610" s="7">
        <f t="shared" ref="H610:H612" si="142">I610+J610+K610+L610+M610+N610+O610</f>
        <v>0</v>
      </c>
      <c r="I610" s="7">
        <f t="shared" ref="I610:I612" si="143">J610+K610+L610+M610+N610+O610+P610</f>
        <v>0</v>
      </c>
      <c r="J610" s="7">
        <f t="shared" ref="J610:J612" si="144">K610+L610+M610+N610+O610+P610+Q610</f>
        <v>0</v>
      </c>
      <c r="K610" s="10"/>
    </row>
    <row r="611" spans="1:11">
      <c r="A611" s="8">
        <v>601</v>
      </c>
      <c r="B611" s="10" t="s">
        <v>4</v>
      </c>
      <c r="C611" s="7">
        <f t="shared" si="138"/>
        <v>0</v>
      </c>
      <c r="D611" s="7">
        <f t="shared" si="139"/>
        <v>0</v>
      </c>
      <c r="E611" s="7">
        <f t="shared" si="139"/>
        <v>0</v>
      </c>
      <c r="F611" s="7">
        <f t="shared" si="140"/>
        <v>0</v>
      </c>
      <c r="G611" s="7">
        <f t="shared" si="141"/>
        <v>0</v>
      </c>
      <c r="H611" s="7">
        <f t="shared" si="142"/>
        <v>0</v>
      </c>
      <c r="I611" s="7">
        <f t="shared" si="143"/>
        <v>0</v>
      </c>
      <c r="J611" s="7">
        <f t="shared" si="144"/>
        <v>0</v>
      </c>
      <c r="K611" s="10"/>
    </row>
    <row r="612" spans="1:11">
      <c r="A612" s="8">
        <v>602</v>
      </c>
      <c r="B612" s="10" t="s">
        <v>5</v>
      </c>
      <c r="C612" s="7">
        <f t="shared" si="138"/>
        <v>0</v>
      </c>
      <c r="D612" s="7">
        <f t="shared" si="139"/>
        <v>0</v>
      </c>
      <c r="E612" s="7">
        <f t="shared" si="139"/>
        <v>0</v>
      </c>
      <c r="F612" s="7">
        <f t="shared" si="140"/>
        <v>0</v>
      </c>
      <c r="G612" s="7">
        <f t="shared" si="141"/>
        <v>0</v>
      </c>
      <c r="H612" s="7">
        <f t="shared" si="142"/>
        <v>0</v>
      </c>
      <c r="I612" s="7">
        <f t="shared" si="143"/>
        <v>0</v>
      </c>
      <c r="J612" s="7">
        <f t="shared" si="144"/>
        <v>0</v>
      </c>
      <c r="K612" s="10"/>
    </row>
    <row r="613" spans="1:11" ht="27">
      <c r="A613" s="8">
        <v>603</v>
      </c>
      <c r="B613" s="12" t="s">
        <v>28</v>
      </c>
      <c r="C613" s="7">
        <f t="shared" ref="C613:C692" si="145">D613+E613+F613+G613+H613+I613+J613</f>
        <v>505</v>
      </c>
      <c r="D613" s="7">
        <f>D616</f>
        <v>250</v>
      </c>
      <c r="E613" s="7">
        <f>E614+E615+E616+E617</f>
        <v>255</v>
      </c>
      <c r="F613" s="7">
        <f t="shared" ref="F613:F626" si="146">G613+H613+I613+J613+K613+L613+M613</f>
        <v>0</v>
      </c>
      <c r="G613" s="7">
        <f t="shared" ref="G613:G626" si="147">H613+I613+J613+K613+L613+M613+N613</f>
        <v>0</v>
      </c>
      <c r="H613" s="7">
        <f t="shared" ref="H613:H626" si="148">I613+J613+K613+L613+M613+N613+O613</f>
        <v>0</v>
      </c>
      <c r="I613" s="7">
        <f t="shared" ref="I613:I626" si="149">J613+K613+L613+M613+N613+O613+P613</f>
        <v>0</v>
      </c>
      <c r="J613" s="7">
        <f t="shared" ref="J613:J626" si="150">K613+L613+M613+N613+O613+P613+Q613</f>
        <v>0</v>
      </c>
      <c r="K613" s="10"/>
    </row>
    <row r="614" spans="1:11">
      <c r="A614" s="8">
        <v>604</v>
      </c>
      <c r="B614" s="12" t="s">
        <v>2</v>
      </c>
      <c r="C614" s="7">
        <v>0</v>
      </c>
      <c r="D614" s="7">
        <v>0</v>
      </c>
      <c r="E614" s="7">
        <v>0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10"/>
    </row>
    <row r="615" spans="1:11">
      <c r="A615" s="8">
        <v>605</v>
      </c>
      <c r="B615" s="10" t="s">
        <v>3</v>
      </c>
      <c r="C615" s="7">
        <f t="shared" si="145"/>
        <v>0</v>
      </c>
      <c r="D615" s="7">
        <f t="shared" ref="D615:E622" si="151">E615+F615+G615+H615+I615+J615+K615</f>
        <v>0</v>
      </c>
      <c r="E615" s="7">
        <f t="shared" si="151"/>
        <v>0</v>
      </c>
      <c r="F615" s="7">
        <f t="shared" si="146"/>
        <v>0</v>
      </c>
      <c r="G615" s="7">
        <f t="shared" si="147"/>
        <v>0</v>
      </c>
      <c r="H615" s="7">
        <f t="shared" si="148"/>
        <v>0</v>
      </c>
      <c r="I615" s="7">
        <f t="shared" si="149"/>
        <v>0</v>
      </c>
      <c r="J615" s="7">
        <f t="shared" si="150"/>
        <v>0</v>
      </c>
      <c r="K615" s="10"/>
    </row>
    <row r="616" spans="1:11">
      <c r="A616" s="8">
        <v>606</v>
      </c>
      <c r="B616" s="10" t="s">
        <v>4</v>
      </c>
      <c r="C616" s="7">
        <f t="shared" si="145"/>
        <v>505</v>
      </c>
      <c r="D616" s="7">
        <f>D621+D626</f>
        <v>250</v>
      </c>
      <c r="E616" s="7">
        <f>E621+E626</f>
        <v>255</v>
      </c>
      <c r="F616" s="7">
        <f t="shared" si="146"/>
        <v>0</v>
      </c>
      <c r="G616" s="7">
        <f t="shared" si="147"/>
        <v>0</v>
      </c>
      <c r="H616" s="7">
        <f t="shared" si="148"/>
        <v>0</v>
      </c>
      <c r="I616" s="7">
        <f t="shared" si="149"/>
        <v>0</v>
      </c>
      <c r="J616" s="7">
        <f t="shared" si="150"/>
        <v>0</v>
      </c>
      <c r="K616" s="10"/>
    </row>
    <row r="617" spans="1:11">
      <c r="A617" s="8">
        <v>607</v>
      </c>
      <c r="B617" s="10" t="s">
        <v>5</v>
      </c>
      <c r="C617" s="7">
        <f t="shared" si="145"/>
        <v>0</v>
      </c>
      <c r="D617" s="7">
        <f t="shared" si="151"/>
        <v>0</v>
      </c>
      <c r="E617" s="7">
        <f t="shared" si="151"/>
        <v>0</v>
      </c>
      <c r="F617" s="7">
        <f t="shared" si="146"/>
        <v>0</v>
      </c>
      <c r="G617" s="7">
        <f t="shared" si="147"/>
        <v>0</v>
      </c>
      <c r="H617" s="7">
        <f t="shared" si="148"/>
        <v>0</v>
      </c>
      <c r="I617" s="7">
        <f t="shared" si="149"/>
        <v>0</v>
      </c>
      <c r="J617" s="7">
        <f t="shared" si="150"/>
        <v>0</v>
      </c>
      <c r="K617" s="10"/>
    </row>
    <row r="618" spans="1:11" ht="38.25">
      <c r="A618" s="8">
        <v>608</v>
      </c>
      <c r="B618" s="13" t="s">
        <v>241</v>
      </c>
      <c r="C618" s="7">
        <f t="shared" si="145"/>
        <v>250</v>
      </c>
      <c r="D618" s="7">
        <f>D619+D620+D621+D622</f>
        <v>250</v>
      </c>
      <c r="E618" s="7">
        <f t="shared" si="151"/>
        <v>0</v>
      </c>
      <c r="F618" s="7">
        <f t="shared" si="146"/>
        <v>0</v>
      </c>
      <c r="G618" s="7">
        <f t="shared" si="147"/>
        <v>0</v>
      </c>
      <c r="H618" s="7">
        <f t="shared" si="148"/>
        <v>0</v>
      </c>
      <c r="I618" s="7">
        <f t="shared" si="149"/>
        <v>0</v>
      </c>
      <c r="J618" s="7">
        <f t="shared" si="150"/>
        <v>0</v>
      </c>
      <c r="K618" s="10"/>
    </row>
    <row r="619" spans="1:11">
      <c r="A619" s="8">
        <v>609</v>
      </c>
      <c r="B619" s="13" t="s">
        <v>2</v>
      </c>
      <c r="C619" s="7">
        <v>0</v>
      </c>
      <c r="D619" s="7">
        <v>0</v>
      </c>
      <c r="E619" s="7">
        <v>0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10"/>
    </row>
    <row r="620" spans="1:11">
      <c r="A620" s="8">
        <v>610</v>
      </c>
      <c r="B620" s="10" t="s">
        <v>3</v>
      </c>
      <c r="C620" s="7">
        <f t="shared" si="145"/>
        <v>0</v>
      </c>
      <c r="D620" s="7">
        <f t="shared" si="151"/>
        <v>0</v>
      </c>
      <c r="E620" s="7">
        <f t="shared" si="151"/>
        <v>0</v>
      </c>
      <c r="F620" s="7">
        <f t="shared" si="146"/>
        <v>0</v>
      </c>
      <c r="G620" s="7">
        <f t="shared" si="147"/>
        <v>0</v>
      </c>
      <c r="H620" s="7">
        <f t="shared" si="148"/>
        <v>0</v>
      </c>
      <c r="I620" s="7">
        <f t="shared" si="149"/>
        <v>0</v>
      </c>
      <c r="J620" s="7">
        <f t="shared" si="150"/>
        <v>0</v>
      </c>
      <c r="K620" s="10"/>
    </row>
    <row r="621" spans="1:11">
      <c r="A621" s="8">
        <v>611</v>
      </c>
      <c r="B621" s="10" t="s">
        <v>4</v>
      </c>
      <c r="C621" s="7">
        <f t="shared" si="145"/>
        <v>250</v>
      </c>
      <c r="D621" s="7">
        <v>250</v>
      </c>
      <c r="E621" s="7">
        <f t="shared" si="151"/>
        <v>0</v>
      </c>
      <c r="F621" s="7">
        <f t="shared" si="146"/>
        <v>0</v>
      </c>
      <c r="G621" s="7">
        <f t="shared" si="147"/>
        <v>0</v>
      </c>
      <c r="H621" s="7">
        <f t="shared" si="148"/>
        <v>0</v>
      </c>
      <c r="I621" s="7">
        <f t="shared" si="149"/>
        <v>0</v>
      </c>
      <c r="J621" s="7">
        <f t="shared" si="150"/>
        <v>0</v>
      </c>
      <c r="K621" s="10"/>
    </row>
    <row r="622" spans="1:11">
      <c r="A622" s="8">
        <v>612</v>
      </c>
      <c r="B622" s="10" t="s">
        <v>5</v>
      </c>
      <c r="C622" s="7">
        <f t="shared" si="145"/>
        <v>0</v>
      </c>
      <c r="D622" s="7">
        <f t="shared" si="151"/>
        <v>0</v>
      </c>
      <c r="E622" s="7">
        <f t="shared" si="151"/>
        <v>0</v>
      </c>
      <c r="F622" s="7">
        <f t="shared" si="146"/>
        <v>0</v>
      </c>
      <c r="G622" s="7">
        <f t="shared" si="147"/>
        <v>0</v>
      </c>
      <c r="H622" s="7">
        <f t="shared" si="148"/>
        <v>0</v>
      </c>
      <c r="I622" s="7">
        <f t="shared" si="149"/>
        <v>0</v>
      </c>
      <c r="J622" s="7">
        <f t="shared" si="150"/>
        <v>0</v>
      </c>
      <c r="K622" s="10"/>
    </row>
    <row r="623" spans="1:11" ht="30.75" customHeight="1">
      <c r="A623" s="8">
        <v>613</v>
      </c>
      <c r="B623" s="13" t="s">
        <v>338</v>
      </c>
      <c r="C623" s="7">
        <f t="shared" si="145"/>
        <v>255</v>
      </c>
      <c r="D623" s="7">
        <v>0</v>
      </c>
      <c r="E623" s="7">
        <f>E624+E625+E626</f>
        <v>255</v>
      </c>
      <c r="F623" s="7">
        <f t="shared" si="146"/>
        <v>0</v>
      </c>
      <c r="G623" s="7">
        <f t="shared" si="147"/>
        <v>0</v>
      </c>
      <c r="H623" s="7">
        <f t="shared" si="148"/>
        <v>0</v>
      </c>
      <c r="I623" s="7">
        <f t="shared" si="149"/>
        <v>0</v>
      </c>
      <c r="J623" s="7">
        <f t="shared" si="150"/>
        <v>0</v>
      </c>
      <c r="K623" s="10"/>
    </row>
    <row r="624" spans="1:11">
      <c r="A624" s="8">
        <v>614</v>
      </c>
      <c r="B624" s="13" t="s">
        <v>2</v>
      </c>
      <c r="C624" s="7">
        <v>0</v>
      </c>
      <c r="D624" s="7">
        <v>0</v>
      </c>
      <c r="E624" s="7">
        <v>0</v>
      </c>
      <c r="F624" s="7">
        <v>0</v>
      </c>
      <c r="G624" s="7">
        <v>0</v>
      </c>
      <c r="H624" s="7">
        <v>0</v>
      </c>
      <c r="I624" s="7">
        <v>0</v>
      </c>
      <c r="J624" s="7">
        <v>0</v>
      </c>
      <c r="K624" s="10"/>
    </row>
    <row r="625" spans="1:11">
      <c r="A625" s="8">
        <v>615</v>
      </c>
      <c r="B625" s="10" t="s">
        <v>29</v>
      </c>
      <c r="C625" s="7">
        <f t="shared" si="145"/>
        <v>0</v>
      </c>
      <c r="D625" s="7">
        <f t="shared" ref="D625:D692" si="152">E625+F625+G625+H625+I625+J625+K625</f>
        <v>0</v>
      </c>
      <c r="E625" s="7">
        <f t="shared" ref="E625:E692" si="153">F625+G625+H625+I625+J625+K625+L625</f>
        <v>0</v>
      </c>
      <c r="F625" s="7">
        <f t="shared" si="146"/>
        <v>0</v>
      </c>
      <c r="G625" s="7">
        <f t="shared" si="147"/>
        <v>0</v>
      </c>
      <c r="H625" s="7">
        <f t="shared" si="148"/>
        <v>0</v>
      </c>
      <c r="I625" s="7">
        <f t="shared" si="149"/>
        <v>0</v>
      </c>
      <c r="J625" s="7">
        <f t="shared" si="150"/>
        <v>0</v>
      </c>
      <c r="K625" s="10"/>
    </row>
    <row r="626" spans="1:11">
      <c r="A626" s="8">
        <v>616</v>
      </c>
      <c r="B626" s="10" t="s">
        <v>30</v>
      </c>
      <c r="C626" s="7">
        <f t="shared" si="145"/>
        <v>255</v>
      </c>
      <c r="D626" s="7">
        <v>0</v>
      </c>
      <c r="E626" s="7">
        <f>250+5</f>
        <v>255</v>
      </c>
      <c r="F626" s="7">
        <f t="shared" si="146"/>
        <v>0</v>
      </c>
      <c r="G626" s="7">
        <f t="shared" si="147"/>
        <v>0</v>
      </c>
      <c r="H626" s="7">
        <f t="shared" si="148"/>
        <v>0</v>
      </c>
      <c r="I626" s="7">
        <f t="shared" si="149"/>
        <v>0</v>
      </c>
      <c r="J626" s="7">
        <f t="shared" si="150"/>
        <v>0</v>
      </c>
      <c r="K626" s="10"/>
    </row>
    <row r="627" spans="1:11">
      <c r="A627" s="8">
        <v>617</v>
      </c>
      <c r="B627" s="10" t="s">
        <v>15</v>
      </c>
      <c r="C627" s="10"/>
      <c r="D627" s="10"/>
      <c r="E627" s="10"/>
      <c r="F627" s="10"/>
      <c r="G627" s="10"/>
      <c r="H627" s="10"/>
      <c r="I627" s="10"/>
      <c r="J627" s="10"/>
      <c r="K627" s="10"/>
    </row>
    <row r="628" spans="1:11" ht="25.5">
      <c r="A628" s="8">
        <v>618</v>
      </c>
      <c r="B628" s="41" t="s">
        <v>61</v>
      </c>
      <c r="C628" s="7">
        <f>C630+C632+C633</f>
        <v>4811.3650000000007</v>
      </c>
      <c r="D628" s="7">
        <f t="shared" ref="D628:J628" si="154">D629+D630+D631+D632</f>
        <v>675.60000000000014</v>
      </c>
      <c r="E628" s="7">
        <f t="shared" si="154"/>
        <v>966</v>
      </c>
      <c r="F628" s="7">
        <f t="shared" si="154"/>
        <v>866.5</v>
      </c>
      <c r="G628" s="7">
        <f t="shared" si="154"/>
        <v>920.375</v>
      </c>
      <c r="H628" s="7">
        <f t="shared" si="154"/>
        <v>971.43000000000006</v>
      </c>
      <c r="I628" s="7">
        <f t="shared" si="154"/>
        <v>1025.0949999999998</v>
      </c>
      <c r="J628" s="7">
        <f t="shared" si="154"/>
        <v>1081.365</v>
      </c>
      <c r="K628" s="10"/>
    </row>
    <row r="629" spans="1:11">
      <c r="A629" s="8">
        <v>619</v>
      </c>
      <c r="B629" s="41" t="s">
        <v>2</v>
      </c>
      <c r="C629" s="7">
        <v>0</v>
      </c>
      <c r="D629" s="7">
        <v>0</v>
      </c>
      <c r="E629" s="7">
        <v>0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10"/>
    </row>
    <row r="630" spans="1:11">
      <c r="A630" s="8">
        <v>620</v>
      </c>
      <c r="B630" s="10" t="s">
        <v>3</v>
      </c>
      <c r="C630" s="7">
        <f t="shared" ref="C630" si="155">D630+E630+F630+G630+H630+I630+J630</f>
        <v>0</v>
      </c>
      <c r="D630" s="7">
        <f t="shared" ref="D630" si="156">E630+F630+G630+H630+I630+J630+K630</f>
        <v>0</v>
      </c>
      <c r="E630" s="7">
        <f t="shared" ref="E630" si="157">F630+G630+H630+I630+J630+K630+L630</f>
        <v>0</v>
      </c>
      <c r="F630" s="7">
        <f t="shared" ref="F630" si="158">G630+H630+I630+J630+K630+L630+M630</f>
        <v>0</v>
      </c>
      <c r="G630" s="7">
        <f t="shared" ref="G630" si="159">H630+I630+J630+K630+L630+M630+N630</f>
        <v>0</v>
      </c>
      <c r="H630" s="7">
        <f t="shared" ref="H630" si="160">I630+J630+K630+L630+M630+N630+O630</f>
        <v>0</v>
      </c>
      <c r="I630" s="7">
        <f t="shared" ref="I630" si="161">J630+K630+L630+M630+N630+O630+P630</f>
        <v>0</v>
      </c>
      <c r="J630" s="7">
        <f t="shared" ref="J630" si="162">K630+L630+M630+N630+O630+P630+Q630</f>
        <v>0</v>
      </c>
      <c r="K630" s="10"/>
    </row>
    <row r="631" spans="1:11">
      <c r="A631" s="8">
        <v>621</v>
      </c>
      <c r="B631" s="10" t="s">
        <v>227</v>
      </c>
      <c r="C631" s="7">
        <f t="shared" ref="C631:J631" si="163">C636+C661+C691</f>
        <v>6506.3650000000007</v>
      </c>
      <c r="D631" s="7">
        <f t="shared" si="163"/>
        <v>675.60000000000014</v>
      </c>
      <c r="E631" s="7">
        <f t="shared" si="163"/>
        <v>966</v>
      </c>
      <c r="F631" s="7">
        <f t="shared" si="163"/>
        <v>866.5</v>
      </c>
      <c r="G631" s="7">
        <f t="shared" si="163"/>
        <v>920.375</v>
      </c>
      <c r="H631" s="7">
        <f t="shared" si="163"/>
        <v>971.43000000000006</v>
      </c>
      <c r="I631" s="7">
        <f t="shared" si="163"/>
        <v>1025.0949999999998</v>
      </c>
      <c r="J631" s="7">
        <f t="shared" si="163"/>
        <v>1081.365</v>
      </c>
      <c r="K631" s="10"/>
    </row>
    <row r="632" spans="1:11">
      <c r="A632" s="8">
        <v>622</v>
      </c>
      <c r="B632" s="10" t="s">
        <v>23</v>
      </c>
      <c r="C632" s="7">
        <v>0</v>
      </c>
      <c r="D632" s="7">
        <v>0</v>
      </c>
      <c r="E632" s="7">
        <v>0</v>
      </c>
      <c r="F632" s="7">
        <v>0</v>
      </c>
      <c r="G632" s="7">
        <v>0</v>
      </c>
      <c r="H632" s="7">
        <v>0</v>
      </c>
      <c r="I632" s="7">
        <v>0</v>
      </c>
      <c r="J632" s="7">
        <v>0</v>
      </c>
      <c r="K632" s="10"/>
    </row>
    <row r="633" spans="1:11" ht="28.5" customHeight="1">
      <c r="A633" s="8">
        <v>623</v>
      </c>
      <c r="B633" s="12" t="s">
        <v>31</v>
      </c>
      <c r="C633" s="9">
        <f t="shared" si="145"/>
        <v>4811.3650000000007</v>
      </c>
      <c r="D633" s="9">
        <f>D635+D636+D637</f>
        <v>530.60000000000014</v>
      </c>
      <c r="E633" s="9">
        <f>E635+E636+E637</f>
        <v>916</v>
      </c>
      <c r="F633" s="9">
        <f t="shared" ref="F633:J633" si="164">F635+F636+F637</f>
        <v>566.5</v>
      </c>
      <c r="G633" s="9">
        <f t="shared" si="164"/>
        <v>620.375</v>
      </c>
      <c r="H633" s="9">
        <f t="shared" si="164"/>
        <v>671.43000000000006</v>
      </c>
      <c r="I633" s="9">
        <f t="shared" si="164"/>
        <v>725.09499999999991</v>
      </c>
      <c r="J633" s="9">
        <f t="shared" si="164"/>
        <v>781.36500000000001</v>
      </c>
      <c r="K633" s="10"/>
    </row>
    <row r="634" spans="1:11" ht="16.5" customHeight="1">
      <c r="A634" s="8">
        <v>624</v>
      </c>
      <c r="B634" s="10" t="s">
        <v>2</v>
      </c>
      <c r="C634" s="7">
        <v>0</v>
      </c>
      <c r="D634" s="7">
        <v>0</v>
      </c>
      <c r="E634" s="7">
        <v>0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10"/>
    </row>
    <row r="635" spans="1:11">
      <c r="A635" s="8">
        <v>625</v>
      </c>
      <c r="B635" s="10" t="s">
        <v>3</v>
      </c>
      <c r="C635" s="7">
        <f t="shared" si="145"/>
        <v>0</v>
      </c>
      <c r="D635" s="7">
        <f t="shared" si="152"/>
        <v>0</v>
      </c>
      <c r="E635" s="7">
        <f t="shared" si="153"/>
        <v>0</v>
      </c>
      <c r="F635" s="7">
        <f t="shared" ref="F635" si="165">G635+H635+I635+J635+K635+L635+M635</f>
        <v>0</v>
      </c>
      <c r="G635" s="7">
        <f t="shared" ref="G635" si="166">H635+I635+J635+K635+L635+M635+N635</f>
        <v>0</v>
      </c>
      <c r="H635" s="7">
        <f t="shared" ref="H635" si="167">I635+J635+K635+L635+M635+N635+O635</f>
        <v>0</v>
      </c>
      <c r="I635" s="7">
        <f t="shared" ref="I635" si="168">J635+K635+L635+M635+N635+O635+P635</f>
        <v>0</v>
      </c>
      <c r="J635" s="7">
        <f t="shared" ref="J635" si="169">K635+L635+M635+N635+O635+P635+Q635</f>
        <v>0</v>
      </c>
      <c r="K635" s="10"/>
    </row>
    <row r="636" spans="1:11">
      <c r="A636" s="8">
        <v>626</v>
      </c>
      <c r="B636" s="10" t="s">
        <v>4</v>
      </c>
      <c r="C636" s="7">
        <f t="shared" si="145"/>
        <v>4811.3650000000007</v>
      </c>
      <c r="D636" s="7">
        <f>D641+D646+D651+D656</f>
        <v>530.60000000000014</v>
      </c>
      <c r="E636" s="7">
        <f t="shared" ref="E636:J636" si="170">E641+E646+E651</f>
        <v>916</v>
      </c>
      <c r="F636" s="7">
        <f t="shared" si="170"/>
        <v>566.5</v>
      </c>
      <c r="G636" s="7">
        <f t="shared" si="170"/>
        <v>620.375</v>
      </c>
      <c r="H636" s="7">
        <f t="shared" si="170"/>
        <v>671.43000000000006</v>
      </c>
      <c r="I636" s="7">
        <f t="shared" si="170"/>
        <v>725.09499999999991</v>
      </c>
      <c r="J636" s="7">
        <f t="shared" si="170"/>
        <v>781.36500000000001</v>
      </c>
      <c r="K636" s="10"/>
    </row>
    <row r="637" spans="1:11">
      <c r="A637" s="8">
        <v>627</v>
      </c>
      <c r="B637" s="10" t="s">
        <v>5</v>
      </c>
      <c r="C637" s="7">
        <f t="shared" si="145"/>
        <v>0</v>
      </c>
      <c r="D637" s="7">
        <f t="shared" si="152"/>
        <v>0</v>
      </c>
      <c r="E637" s="7">
        <f t="shared" si="153"/>
        <v>0</v>
      </c>
      <c r="F637" s="7">
        <f t="shared" ref="F637" si="171">G637+H637+I637+J637+K637+L637+M637</f>
        <v>0</v>
      </c>
      <c r="G637" s="7">
        <f t="shared" ref="G637" si="172">H637+I637+J637+K637+L637+M637+N637</f>
        <v>0</v>
      </c>
      <c r="H637" s="7">
        <f t="shared" ref="H637" si="173">I637+J637+K637+L637+M637+N637+O637</f>
        <v>0</v>
      </c>
      <c r="I637" s="7">
        <f t="shared" ref="I637" si="174">J637+K637+L637+M637+N637+O637+P637</f>
        <v>0</v>
      </c>
      <c r="J637" s="7">
        <f t="shared" ref="J637" si="175">K637+L637+M637+N637+O637+P637+Q637</f>
        <v>0</v>
      </c>
      <c r="K637" s="10"/>
    </row>
    <row r="638" spans="1:11" ht="38.25">
      <c r="A638" s="8">
        <v>628</v>
      </c>
      <c r="B638" s="13" t="s">
        <v>242</v>
      </c>
      <c r="C638" s="7">
        <f t="shared" si="145"/>
        <v>236.19499999999999</v>
      </c>
      <c r="D638" s="7">
        <f>D639+D640+D641+D642</f>
        <v>12</v>
      </c>
      <c r="E638" s="7">
        <f>E640+E641+E642</f>
        <v>50</v>
      </c>
      <c r="F638" s="7">
        <f t="shared" ref="F638:J638" si="176">F640+F641+F642</f>
        <v>31.5</v>
      </c>
      <c r="G638" s="7">
        <f t="shared" si="176"/>
        <v>33.075000000000003</v>
      </c>
      <c r="H638" s="7">
        <f t="shared" si="176"/>
        <v>34.755000000000003</v>
      </c>
      <c r="I638" s="7">
        <f t="shared" si="176"/>
        <v>36.54</v>
      </c>
      <c r="J638" s="7">
        <f t="shared" si="176"/>
        <v>38.325000000000003</v>
      </c>
      <c r="K638" s="10"/>
    </row>
    <row r="639" spans="1:11">
      <c r="A639" s="8">
        <v>629</v>
      </c>
      <c r="B639" s="13" t="s">
        <v>2</v>
      </c>
      <c r="C639" s="7">
        <v>0</v>
      </c>
      <c r="D639" s="7">
        <v>0</v>
      </c>
      <c r="E639" s="7">
        <v>0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10"/>
    </row>
    <row r="640" spans="1:11">
      <c r="A640" s="8">
        <v>630</v>
      </c>
      <c r="B640" s="10" t="s">
        <v>3</v>
      </c>
      <c r="C640" s="7">
        <f t="shared" si="145"/>
        <v>0</v>
      </c>
      <c r="D640" s="7">
        <f t="shared" si="152"/>
        <v>0</v>
      </c>
      <c r="E640" s="7">
        <f t="shared" si="153"/>
        <v>0</v>
      </c>
      <c r="F640" s="7">
        <f t="shared" ref="F640" si="177">G640+H640+I640+J640+K640+L640+M640</f>
        <v>0</v>
      </c>
      <c r="G640" s="7">
        <f t="shared" ref="G640" si="178">H640+I640+J640+K640+L640+M640+N640</f>
        <v>0</v>
      </c>
      <c r="H640" s="7">
        <f t="shared" ref="H640" si="179">I640+J640+K640+L640+M640+N640+O640</f>
        <v>0</v>
      </c>
      <c r="I640" s="7">
        <f t="shared" ref="I640" si="180">J640+K640+L640+M640+N640+O640+P640</f>
        <v>0</v>
      </c>
      <c r="J640" s="7">
        <f t="shared" ref="J640" si="181">K640+L640+M640+N640+O640+P640+Q640</f>
        <v>0</v>
      </c>
      <c r="K640" s="10"/>
    </row>
    <row r="641" spans="1:11">
      <c r="A641" s="8">
        <v>631</v>
      </c>
      <c r="B641" s="10" t="s">
        <v>4</v>
      </c>
      <c r="C641" s="7">
        <f t="shared" si="145"/>
        <v>236.19499999999999</v>
      </c>
      <c r="D641" s="7">
        <v>12</v>
      </c>
      <c r="E641" s="7">
        <v>50</v>
      </c>
      <c r="F641" s="7">
        <f>30*1.05</f>
        <v>31.5</v>
      </c>
      <c r="G641" s="7">
        <f>31.5*1.05</f>
        <v>33.075000000000003</v>
      </c>
      <c r="H641" s="7">
        <f>33.1*1.05</f>
        <v>34.755000000000003</v>
      </c>
      <c r="I641" s="7">
        <f>34.8*1.05</f>
        <v>36.54</v>
      </c>
      <c r="J641" s="7">
        <f>36.5*1.05</f>
        <v>38.325000000000003</v>
      </c>
      <c r="K641" s="10"/>
    </row>
    <row r="642" spans="1:11">
      <c r="A642" s="8">
        <v>632</v>
      </c>
      <c r="B642" s="10" t="s">
        <v>5</v>
      </c>
      <c r="C642" s="7">
        <f t="shared" si="145"/>
        <v>0</v>
      </c>
      <c r="D642" s="7">
        <f t="shared" si="152"/>
        <v>0</v>
      </c>
      <c r="E642" s="7">
        <f t="shared" si="153"/>
        <v>0</v>
      </c>
      <c r="F642" s="7">
        <f t="shared" ref="F642" si="182">G642+H642+I642+J642+K642+L642+M642</f>
        <v>0</v>
      </c>
      <c r="G642" s="7">
        <f t="shared" ref="G642" si="183">H642+I642+J642+K642+L642+M642+N642</f>
        <v>0</v>
      </c>
      <c r="H642" s="7">
        <f t="shared" ref="H642" si="184">I642+J642+K642+L642+M642+N642+O642</f>
        <v>0</v>
      </c>
      <c r="I642" s="7">
        <f t="shared" ref="I642" si="185">J642+K642+L642+M642+N642+O642+P642</f>
        <v>0</v>
      </c>
      <c r="J642" s="7">
        <f t="shared" ref="J642" si="186">K642+L642+M642+N642+O642+P642+Q642</f>
        <v>0</v>
      </c>
      <c r="K642" s="10"/>
    </row>
    <row r="643" spans="1:11" ht="38.25">
      <c r="A643" s="8">
        <v>633</v>
      </c>
      <c r="B643" s="13" t="s">
        <v>243</v>
      </c>
      <c r="C643" s="7">
        <f t="shared" si="145"/>
        <v>4345.0999999999995</v>
      </c>
      <c r="D643" s="7">
        <f>D644+D645+D646+D647</f>
        <v>484.40000000000003</v>
      </c>
      <c r="E643" s="7">
        <f>E645+E646+E647</f>
        <v>836</v>
      </c>
      <c r="F643" s="7">
        <f t="shared" ref="F643" si="187">F645+F646+F647</f>
        <v>505</v>
      </c>
      <c r="G643" s="7">
        <f>G644+G645+G646+G647</f>
        <v>555.79999999999995</v>
      </c>
      <c r="H643" s="7">
        <f>H644+H645+H646+H647</f>
        <v>603.6</v>
      </c>
      <c r="I643" s="7">
        <f>I644+I645+I646+I647</f>
        <v>653.79999999999995</v>
      </c>
      <c r="J643" s="7">
        <f>J644+J645+J646+J647</f>
        <v>706.5</v>
      </c>
      <c r="K643" s="10"/>
    </row>
    <row r="644" spans="1:11">
      <c r="A644" s="8">
        <v>634</v>
      </c>
      <c r="B644" s="13" t="s">
        <v>2</v>
      </c>
      <c r="C644" s="7">
        <v>0</v>
      </c>
      <c r="D644" s="7">
        <v>0</v>
      </c>
      <c r="E644" s="7">
        <v>0</v>
      </c>
      <c r="F644" s="7">
        <v>0</v>
      </c>
      <c r="G644" s="7">
        <v>0</v>
      </c>
      <c r="H644" s="7">
        <v>0</v>
      </c>
      <c r="I644" s="7">
        <v>0</v>
      </c>
      <c r="J644" s="7">
        <v>0</v>
      </c>
      <c r="K644" s="10"/>
    </row>
    <row r="645" spans="1:11">
      <c r="A645" s="8">
        <v>635</v>
      </c>
      <c r="B645" s="10" t="s">
        <v>29</v>
      </c>
      <c r="C645" s="7">
        <f t="shared" si="145"/>
        <v>0</v>
      </c>
      <c r="D645" s="7">
        <f t="shared" si="152"/>
        <v>0</v>
      </c>
      <c r="E645" s="7">
        <f t="shared" si="153"/>
        <v>0</v>
      </c>
      <c r="F645" s="7">
        <f t="shared" ref="F645" si="188">G645+H645+I645+J645+K645+L645+M645</f>
        <v>0</v>
      </c>
      <c r="G645" s="7">
        <f t="shared" ref="G645" si="189">H645+I645+J645+K645+L645+M645+N645</f>
        <v>0</v>
      </c>
      <c r="H645" s="7">
        <f t="shared" ref="H645" si="190">I645+J645+K645+L645+M645+N645+O645</f>
        <v>0</v>
      </c>
      <c r="I645" s="7">
        <f t="shared" ref="I645" si="191">J645+K645+L645+M645+N645+O645+P645</f>
        <v>0</v>
      </c>
      <c r="J645" s="7">
        <f t="shared" ref="J645" si="192">K645+L645+M645+N645+O645+P645+Q645</f>
        <v>0</v>
      </c>
      <c r="K645" s="10"/>
    </row>
    <row r="646" spans="1:11">
      <c r="A646" s="8">
        <v>636</v>
      </c>
      <c r="B646" s="10" t="s">
        <v>30</v>
      </c>
      <c r="C646" s="7">
        <f t="shared" si="145"/>
        <v>4345.0999999999995</v>
      </c>
      <c r="D646" s="7">
        <f>500-4.2-5-6.4</f>
        <v>484.40000000000003</v>
      </c>
      <c r="E646" s="7">
        <v>836</v>
      </c>
      <c r="F646" s="7">
        <v>505</v>
      </c>
      <c r="G646" s="7">
        <v>555.79999999999995</v>
      </c>
      <c r="H646" s="7">
        <v>603.6</v>
      </c>
      <c r="I646" s="7">
        <v>653.79999999999995</v>
      </c>
      <c r="J646" s="7">
        <v>706.5</v>
      </c>
      <c r="K646" s="10"/>
    </row>
    <row r="647" spans="1:11">
      <c r="A647" s="8">
        <v>637</v>
      </c>
      <c r="B647" s="10" t="s">
        <v>21</v>
      </c>
      <c r="C647" s="7">
        <f t="shared" si="145"/>
        <v>0</v>
      </c>
      <c r="D647" s="7">
        <f t="shared" si="152"/>
        <v>0</v>
      </c>
      <c r="E647" s="7">
        <f t="shared" si="153"/>
        <v>0</v>
      </c>
      <c r="F647" s="7">
        <f t="shared" ref="F647" si="193">G647+H647+I647+J647+K647+L647+M647</f>
        <v>0</v>
      </c>
      <c r="G647" s="7">
        <f t="shared" ref="G647" si="194">H647+I647+J647+K647+L647+M647+N647</f>
        <v>0</v>
      </c>
      <c r="H647" s="7">
        <f t="shared" ref="H647" si="195">I647+J647+K647+L647+M647+N647+O647</f>
        <v>0</v>
      </c>
      <c r="I647" s="7">
        <f t="shared" ref="I647" si="196">J647+K647+L647+M647+N647+O647+P647</f>
        <v>0</v>
      </c>
      <c r="J647" s="7">
        <f t="shared" ref="J647" si="197">K647+L647+M647+N647+O647+P647+Q647</f>
        <v>0</v>
      </c>
      <c r="K647" s="10"/>
    </row>
    <row r="648" spans="1:11" ht="25.5">
      <c r="A648" s="8">
        <v>638</v>
      </c>
      <c r="B648" s="13" t="s">
        <v>244</v>
      </c>
      <c r="C648" s="7">
        <f>D648+E648+F648+G648+H648+I648+J648</f>
        <v>225.86999999999998</v>
      </c>
      <c r="D648" s="7">
        <v>30</v>
      </c>
      <c r="E648" s="7">
        <f t="shared" ref="E648:J648" si="198">E650+E651+E657</f>
        <v>30</v>
      </c>
      <c r="F648" s="7">
        <f t="shared" si="198"/>
        <v>30</v>
      </c>
      <c r="G648" s="7">
        <f t="shared" si="198"/>
        <v>31.5</v>
      </c>
      <c r="H648" s="7">
        <f t="shared" si="198"/>
        <v>33.075000000000003</v>
      </c>
      <c r="I648" s="7">
        <f t="shared" si="198"/>
        <v>34.755000000000003</v>
      </c>
      <c r="J648" s="7">
        <f t="shared" si="198"/>
        <v>36.54</v>
      </c>
      <c r="K648" s="10"/>
    </row>
    <row r="649" spans="1:11">
      <c r="A649" s="8">
        <v>639</v>
      </c>
      <c r="B649" s="13" t="s">
        <v>2</v>
      </c>
      <c r="C649" s="7">
        <v>0</v>
      </c>
      <c r="D649" s="7">
        <v>0</v>
      </c>
      <c r="E649" s="7">
        <v>0</v>
      </c>
      <c r="F649" s="7">
        <v>0</v>
      </c>
      <c r="G649" s="7">
        <v>0</v>
      </c>
      <c r="H649" s="7">
        <v>0</v>
      </c>
      <c r="I649" s="7">
        <v>0</v>
      </c>
      <c r="J649" s="7">
        <v>0</v>
      </c>
      <c r="K649" s="10"/>
    </row>
    <row r="650" spans="1:11">
      <c r="A650" s="8">
        <v>640</v>
      </c>
      <c r="B650" s="10" t="s">
        <v>3</v>
      </c>
      <c r="C650" s="7">
        <f t="shared" si="145"/>
        <v>0</v>
      </c>
      <c r="D650" s="7">
        <f t="shared" si="152"/>
        <v>0</v>
      </c>
      <c r="E650" s="7">
        <f t="shared" si="153"/>
        <v>0</v>
      </c>
      <c r="F650" s="7">
        <f t="shared" ref="F650" si="199">G650+H650+I650+J650+K650+L650+M650</f>
        <v>0</v>
      </c>
      <c r="G650" s="7">
        <f t="shared" ref="G650" si="200">H650+I650+J650+K650+L650+M650+N650</f>
        <v>0</v>
      </c>
      <c r="H650" s="7">
        <f t="shared" ref="H650" si="201">I650+J650+K650+L650+M650+N650+O650</f>
        <v>0</v>
      </c>
      <c r="I650" s="7">
        <f t="shared" ref="I650" si="202">J650+K650+L650+M650+N650+O650+P650</f>
        <v>0</v>
      </c>
      <c r="J650" s="7">
        <f t="shared" ref="J650" si="203">K650+L650+M650+N650+O650+P650+Q650</f>
        <v>0</v>
      </c>
      <c r="K650" s="10"/>
    </row>
    <row r="651" spans="1:11">
      <c r="A651" s="8">
        <v>641</v>
      </c>
      <c r="B651" s="10" t="s">
        <v>4</v>
      </c>
      <c r="C651" s="7">
        <f t="shared" si="145"/>
        <v>225.86999999999998</v>
      </c>
      <c r="D651" s="7">
        <v>30</v>
      </c>
      <c r="E651" s="7">
        <v>30</v>
      </c>
      <c r="F651" s="7">
        <v>30</v>
      </c>
      <c r="G651" s="7">
        <f>30*1.05</f>
        <v>31.5</v>
      </c>
      <c r="H651" s="7">
        <f>31.5*1.05</f>
        <v>33.075000000000003</v>
      </c>
      <c r="I651" s="7">
        <f>33.1*1.05</f>
        <v>34.755000000000003</v>
      </c>
      <c r="J651" s="7">
        <f>34.8*1.05</f>
        <v>36.54</v>
      </c>
      <c r="K651" s="10"/>
    </row>
    <row r="652" spans="1:11">
      <c r="A652" s="8">
        <v>642</v>
      </c>
      <c r="B652" s="10" t="s">
        <v>23</v>
      </c>
      <c r="C652" s="7"/>
      <c r="D652" s="7"/>
      <c r="E652" s="7"/>
      <c r="F652" s="7"/>
      <c r="G652" s="7"/>
      <c r="H652" s="7"/>
      <c r="I652" s="7"/>
      <c r="J652" s="7"/>
      <c r="K652" s="10"/>
    </row>
    <row r="653" spans="1:11" ht="25.5">
      <c r="A653" s="8">
        <v>643</v>
      </c>
      <c r="B653" s="13" t="s">
        <v>308</v>
      </c>
      <c r="C653" s="7">
        <f>D653+E653+F653+G653+H653+I653+J653</f>
        <v>4.2</v>
      </c>
      <c r="D653" s="7">
        <f>D654+D655+D656+D657</f>
        <v>4.2</v>
      </c>
      <c r="E653" s="7">
        <f t="shared" ref="D653:J657" si="204">F653+G653+H653+I653+J653+K653+L653</f>
        <v>0</v>
      </c>
      <c r="F653" s="7">
        <f t="shared" si="204"/>
        <v>0</v>
      </c>
      <c r="G653" s="7">
        <f t="shared" si="204"/>
        <v>0</v>
      </c>
      <c r="H653" s="7">
        <f t="shared" si="204"/>
        <v>0</v>
      </c>
      <c r="I653" s="7">
        <f t="shared" si="204"/>
        <v>0</v>
      </c>
      <c r="J653" s="7">
        <f t="shared" si="204"/>
        <v>0</v>
      </c>
      <c r="K653" s="10"/>
    </row>
    <row r="654" spans="1:11">
      <c r="A654" s="8">
        <v>644</v>
      </c>
      <c r="B654" s="10" t="s">
        <v>2</v>
      </c>
      <c r="C654" s="7">
        <f t="shared" ref="C654:C657" si="205">D654+E654+F654+G654+H654+I654+J654</f>
        <v>0</v>
      </c>
      <c r="D654" s="7">
        <f t="shared" si="204"/>
        <v>0</v>
      </c>
      <c r="E654" s="7">
        <f t="shared" si="204"/>
        <v>0</v>
      </c>
      <c r="F654" s="7">
        <f t="shared" si="204"/>
        <v>0</v>
      </c>
      <c r="G654" s="7">
        <f t="shared" si="204"/>
        <v>0</v>
      </c>
      <c r="H654" s="7">
        <f t="shared" si="204"/>
        <v>0</v>
      </c>
      <c r="I654" s="7">
        <f t="shared" si="204"/>
        <v>0</v>
      </c>
      <c r="J654" s="7">
        <f t="shared" si="204"/>
        <v>0</v>
      </c>
      <c r="K654" s="10"/>
    </row>
    <row r="655" spans="1:11">
      <c r="A655" s="8">
        <v>645</v>
      </c>
      <c r="B655" s="10" t="s">
        <v>29</v>
      </c>
      <c r="C655" s="7">
        <f t="shared" si="205"/>
        <v>0</v>
      </c>
      <c r="D655" s="7">
        <f t="shared" si="204"/>
        <v>0</v>
      </c>
      <c r="E655" s="7">
        <f t="shared" si="204"/>
        <v>0</v>
      </c>
      <c r="F655" s="7">
        <f t="shared" si="204"/>
        <v>0</v>
      </c>
      <c r="G655" s="7">
        <f t="shared" si="204"/>
        <v>0</v>
      </c>
      <c r="H655" s="7">
        <f t="shared" si="204"/>
        <v>0</v>
      </c>
      <c r="I655" s="7">
        <f t="shared" si="204"/>
        <v>0</v>
      </c>
      <c r="J655" s="7">
        <f t="shared" si="204"/>
        <v>0</v>
      </c>
      <c r="K655" s="10"/>
    </row>
    <row r="656" spans="1:11">
      <c r="A656" s="8">
        <v>646</v>
      </c>
      <c r="B656" s="10" t="s">
        <v>227</v>
      </c>
      <c r="C656" s="7">
        <f t="shared" si="205"/>
        <v>4.2</v>
      </c>
      <c r="D656" s="7">
        <v>4.2</v>
      </c>
      <c r="E656" s="7">
        <f t="shared" si="204"/>
        <v>0</v>
      </c>
      <c r="F656" s="7">
        <f t="shared" si="204"/>
        <v>0</v>
      </c>
      <c r="G656" s="7">
        <f t="shared" si="204"/>
        <v>0</v>
      </c>
      <c r="H656" s="7">
        <f t="shared" si="204"/>
        <v>0</v>
      </c>
      <c r="I656" s="7">
        <f t="shared" si="204"/>
        <v>0</v>
      </c>
      <c r="J656" s="7">
        <f t="shared" si="204"/>
        <v>0</v>
      </c>
      <c r="K656" s="10"/>
    </row>
    <row r="657" spans="1:11">
      <c r="A657" s="8">
        <v>647</v>
      </c>
      <c r="B657" s="10" t="s">
        <v>21</v>
      </c>
      <c r="C657" s="7">
        <f t="shared" si="205"/>
        <v>0</v>
      </c>
      <c r="D657" s="7">
        <f t="shared" si="204"/>
        <v>0</v>
      </c>
      <c r="E657" s="7">
        <f t="shared" si="204"/>
        <v>0</v>
      </c>
      <c r="F657" s="7">
        <f t="shared" si="204"/>
        <v>0</v>
      </c>
      <c r="G657" s="7">
        <f t="shared" si="204"/>
        <v>0</v>
      </c>
      <c r="H657" s="7">
        <f t="shared" si="204"/>
        <v>0</v>
      </c>
      <c r="I657" s="7">
        <f t="shared" si="204"/>
        <v>0</v>
      </c>
      <c r="J657" s="7">
        <f t="shared" si="204"/>
        <v>0</v>
      </c>
      <c r="K657" s="10"/>
    </row>
    <row r="658" spans="1:11" ht="27">
      <c r="A658" s="8">
        <v>648</v>
      </c>
      <c r="B658" s="12" t="s">
        <v>32</v>
      </c>
      <c r="C658" s="9">
        <f t="shared" si="145"/>
        <v>1695</v>
      </c>
      <c r="D658" s="9">
        <f>D660+D661+D662</f>
        <v>145</v>
      </c>
      <c r="E658" s="9">
        <f>E660+E661+E662</f>
        <v>50</v>
      </c>
      <c r="F658" s="9">
        <f>F659+F660+F661</f>
        <v>300</v>
      </c>
      <c r="G658" s="9">
        <f>G659+G660+G661+G662</f>
        <v>300</v>
      </c>
      <c r="H658" s="9">
        <f>H659+H660+H661+H662</f>
        <v>300</v>
      </c>
      <c r="I658" s="9">
        <f>I659+I660+I661+I662</f>
        <v>300</v>
      </c>
      <c r="J658" s="9">
        <f>J659+J660+J661+J662</f>
        <v>300</v>
      </c>
      <c r="K658" s="11">
        <v>50.51</v>
      </c>
    </row>
    <row r="659" spans="1:11">
      <c r="A659" s="8">
        <v>649</v>
      </c>
      <c r="B659" s="12" t="s">
        <v>2</v>
      </c>
      <c r="C659" s="7">
        <v>0</v>
      </c>
      <c r="D659" s="7">
        <v>0</v>
      </c>
      <c r="E659" s="7">
        <v>0</v>
      </c>
      <c r="F659" s="7">
        <v>0</v>
      </c>
      <c r="G659" s="7">
        <v>0</v>
      </c>
      <c r="H659" s="7">
        <v>0</v>
      </c>
      <c r="I659" s="7">
        <v>0</v>
      </c>
      <c r="J659" s="7">
        <v>0</v>
      </c>
      <c r="K659" s="10"/>
    </row>
    <row r="660" spans="1:11">
      <c r="A660" s="8">
        <v>650</v>
      </c>
      <c r="B660" s="10" t="s">
        <v>3</v>
      </c>
      <c r="C660" s="7">
        <f t="shared" si="145"/>
        <v>0</v>
      </c>
      <c r="D660" s="7">
        <f t="shared" si="152"/>
        <v>0</v>
      </c>
      <c r="E660" s="7">
        <f t="shared" si="153"/>
        <v>0</v>
      </c>
      <c r="F660" s="7">
        <f t="shared" ref="F660:F667" si="206">G660+H660+I660+J660+K660+L660+M660</f>
        <v>0</v>
      </c>
      <c r="G660" s="7">
        <f t="shared" ref="G660:G667" si="207">H660+I660+J660+K660+L660+M660+N660</f>
        <v>0</v>
      </c>
      <c r="H660" s="7">
        <f t="shared" ref="H660:H667" si="208">I660+J660+K660+L660+M660+N660+O660</f>
        <v>0</v>
      </c>
      <c r="I660" s="7">
        <f t="shared" ref="I660:I667" si="209">J660+K660+L660+M660+N660+O660+P660</f>
        <v>0</v>
      </c>
      <c r="J660" s="7">
        <f t="shared" ref="J660:J667" si="210">K660+L660+M660+N660+O660+P660+Q660</f>
        <v>0</v>
      </c>
      <c r="K660" s="10"/>
    </row>
    <row r="661" spans="1:11">
      <c r="A661" s="8">
        <v>651</v>
      </c>
      <c r="B661" s="10" t="s">
        <v>4</v>
      </c>
      <c r="C661" s="7">
        <f t="shared" si="145"/>
        <v>1695</v>
      </c>
      <c r="D661" s="7">
        <f t="shared" ref="D661:I661" si="211">D666+D671+D676</f>
        <v>145</v>
      </c>
      <c r="E661" s="7">
        <f>E666+E671+E676+E681+E686</f>
        <v>50</v>
      </c>
      <c r="F661" s="7">
        <f t="shared" si="211"/>
        <v>300</v>
      </c>
      <c r="G661" s="7">
        <f t="shared" si="211"/>
        <v>300</v>
      </c>
      <c r="H661" s="7">
        <f t="shared" si="211"/>
        <v>300</v>
      </c>
      <c r="I661" s="7">
        <f t="shared" si="211"/>
        <v>300</v>
      </c>
      <c r="J661" s="7">
        <f>J666+J671+J676+J681</f>
        <v>300</v>
      </c>
      <c r="K661" s="10"/>
    </row>
    <row r="662" spans="1:11">
      <c r="A662" s="8">
        <v>652</v>
      </c>
      <c r="B662" s="10" t="s">
        <v>5</v>
      </c>
      <c r="C662" s="7">
        <f t="shared" si="145"/>
        <v>0</v>
      </c>
      <c r="D662" s="7">
        <f t="shared" si="152"/>
        <v>0</v>
      </c>
      <c r="E662" s="7">
        <f t="shared" si="153"/>
        <v>0</v>
      </c>
      <c r="F662" s="7">
        <f t="shared" si="206"/>
        <v>0</v>
      </c>
      <c r="G662" s="7">
        <f t="shared" si="207"/>
        <v>0</v>
      </c>
      <c r="H662" s="7">
        <f t="shared" si="208"/>
        <v>0</v>
      </c>
      <c r="I662" s="7">
        <f t="shared" si="209"/>
        <v>0</v>
      </c>
      <c r="J662" s="7">
        <f t="shared" si="210"/>
        <v>0</v>
      </c>
      <c r="K662" s="10"/>
    </row>
    <row r="663" spans="1:11" ht="25.5">
      <c r="A663" s="8">
        <v>653</v>
      </c>
      <c r="B663" s="13" t="s">
        <v>33</v>
      </c>
      <c r="C663" s="7">
        <f t="shared" si="145"/>
        <v>0</v>
      </c>
      <c r="D663" s="7">
        <f>D664+D665+D666+D667</f>
        <v>0</v>
      </c>
      <c r="E663" s="7">
        <f t="shared" si="153"/>
        <v>0</v>
      </c>
      <c r="F663" s="7">
        <f t="shared" si="206"/>
        <v>0</v>
      </c>
      <c r="G663" s="7">
        <f t="shared" si="207"/>
        <v>0</v>
      </c>
      <c r="H663" s="7">
        <f t="shared" si="208"/>
        <v>0</v>
      </c>
      <c r="I663" s="7">
        <f t="shared" si="209"/>
        <v>0</v>
      </c>
      <c r="J663" s="7">
        <f t="shared" si="210"/>
        <v>0</v>
      </c>
      <c r="K663" s="10"/>
    </row>
    <row r="664" spans="1:11">
      <c r="A664" s="8">
        <v>654</v>
      </c>
      <c r="B664" s="13" t="s">
        <v>2</v>
      </c>
      <c r="C664" s="7">
        <v>0</v>
      </c>
      <c r="D664" s="7">
        <v>0</v>
      </c>
      <c r="E664" s="7">
        <v>0</v>
      </c>
      <c r="F664" s="7">
        <v>0</v>
      </c>
      <c r="G664" s="7">
        <v>0</v>
      </c>
      <c r="H664" s="7">
        <v>0</v>
      </c>
      <c r="I664" s="7">
        <v>0</v>
      </c>
      <c r="J664" s="7">
        <v>0</v>
      </c>
      <c r="K664" s="10"/>
    </row>
    <row r="665" spans="1:11">
      <c r="A665" s="8">
        <v>655</v>
      </c>
      <c r="B665" s="10" t="s">
        <v>3</v>
      </c>
      <c r="C665" s="7">
        <f t="shared" si="145"/>
        <v>0</v>
      </c>
      <c r="D665" s="7">
        <f t="shared" si="152"/>
        <v>0</v>
      </c>
      <c r="E665" s="7">
        <f t="shared" si="153"/>
        <v>0</v>
      </c>
      <c r="F665" s="7">
        <f t="shared" si="206"/>
        <v>0</v>
      </c>
      <c r="G665" s="7">
        <f t="shared" si="207"/>
        <v>0</v>
      </c>
      <c r="H665" s="7">
        <f t="shared" si="208"/>
        <v>0</v>
      </c>
      <c r="I665" s="7">
        <f t="shared" si="209"/>
        <v>0</v>
      </c>
      <c r="J665" s="7">
        <f t="shared" si="210"/>
        <v>0</v>
      </c>
      <c r="K665" s="10"/>
    </row>
    <row r="666" spans="1:11">
      <c r="A666" s="8">
        <v>656</v>
      </c>
      <c r="B666" s="10" t="s">
        <v>4</v>
      </c>
      <c r="C666" s="7">
        <f t="shared" si="145"/>
        <v>0</v>
      </c>
      <c r="D666" s="7">
        <f>166-116-50</f>
        <v>0</v>
      </c>
      <c r="E666" s="7">
        <f t="shared" si="153"/>
        <v>0</v>
      </c>
      <c r="F666" s="7">
        <f t="shared" si="206"/>
        <v>0</v>
      </c>
      <c r="G666" s="7">
        <f t="shared" si="207"/>
        <v>0</v>
      </c>
      <c r="H666" s="7">
        <f t="shared" si="208"/>
        <v>0</v>
      </c>
      <c r="I666" s="7">
        <f t="shared" si="209"/>
        <v>0</v>
      </c>
      <c r="J666" s="7">
        <f t="shared" si="210"/>
        <v>0</v>
      </c>
      <c r="K666" s="10"/>
    </row>
    <row r="667" spans="1:11">
      <c r="A667" s="8">
        <v>657</v>
      </c>
      <c r="B667" s="10" t="s">
        <v>5</v>
      </c>
      <c r="C667" s="7">
        <f t="shared" si="145"/>
        <v>0</v>
      </c>
      <c r="D667" s="7">
        <f t="shared" si="152"/>
        <v>0</v>
      </c>
      <c r="E667" s="7">
        <f t="shared" si="153"/>
        <v>0</v>
      </c>
      <c r="F667" s="7">
        <f t="shared" si="206"/>
        <v>0</v>
      </c>
      <c r="G667" s="7">
        <f t="shared" si="207"/>
        <v>0</v>
      </c>
      <c r="H667" s="7">
        <f t="shared" si="208"/>
        <v>0</v>
      </c>
      <c r="I667" s="7">
        <f t="shared" si="209"/>
        <v>0</v>
      </c>
      <c r="J667" s="7">
        <f t="shared" si="210"/>
        <v>0</v>
      </c>
      <c r="K667" s="10"/>
    </row>
    <row r="668" spans="1:11" ht="38.25">
      <c r="A668" s="8">
        <v>658</v>
      </c>
      <c r="B668" s="13" t="s">
        <v>34</v>
      </c>
      <c r="C668" s="7">
        <f t="shared" si="145"/>
        <v>1145</v>
      </c>
      <c r="D668" s="7">
        <f>D669+D670+D671+D672</f>
        <v>145</v>
      </c>
      <c r="E668" s="7">
        <f>E670+E671+E672</f>
        <v>0</v>
      </c>
      <c r="F668" s="7">
        <f t="shared" ref="F668:J668" si="212">F670+F671+F672</f>
        <v>200</v>
      </c>
      <c r="G668" s="7">
        <f t="shared" si="212"/>
        <v>200</v>
      </c>
      <c r="H668" s="7">
        <f t="shared" si="212"/>
        <v>200</v>
      </c>
      <c r="I668" s="7">
        <f t="shared" si="212"/>
        <v>200</v>
      </c>
      <c r="J668" s="7">
        <f t="shared" si="212"/>
        <v>200</v>
      </c>
      <c r="K668" s="11"/>
    </row>
    <row r="669" spans="1:11">
      <c r="A669" s="8">
        <v>659</v>
      </c>
      <c r="B669" s="13" t="s">
        <v>2</v>
      </c>
      <c r="C669" s="7">
        <v>0</v>
      </c>
      <c r="D669" s="7">
        <v>0</v>
      </c>
      <c r="E669" s="7">
        <v>0</v>
      </c>
      <c r="F669" s="7">
        <v>0</v>
      </c>
      <c r="G669" s="7">
        <v>0</v>
      </c>
      <c r="H669" s="7">
        <v>0</v>
      </c>
      <c r="I669" s="7">
        <v>0</v>
      </c>
      <c r="J669" s="7">
        <v>0</v>
      </c>
      <c r="K669" s="11"/>
    </row>
    <row r="670" spans="1:11">
      <c r="A670" s="8">
        <v>660</v>
      </c>
      <c r="B670" s="10" t="s">
        <v>29</v>
      </c>
      <c r="C670" s="7">
        <f t="shared" si="145"/>
        <v>0</v>
      </c>
      <c r="D670" s="7">
        <f t="shared" si="152"/>
        <v>0</v>
      </c>
      <c r="E670" s="7">
        <f t="shared" si="153"/>
        <v>0</v>
      </c>
      <c r="F670" s="7">
        <f t="shared" ref="F670" si="213">G670+H670+I670+J670+K670+L670+M670</f>
        <v>0</v>
      </c>
      <c r="G670" s="7">
        <f t="shared" ref="G670" si="214">H670+I670+J670+K670+L670+M670+N670</f>
        <v>0</v>
      </c>
      <c r="H670" s="7">
        <f t="shared" ref="H670" si="215">I670+J670+K670+L670+M670+N670+O670</f>
        <v>0</v>
      </c>
      <c r="I670" s="7">
        <f t="shared" ref="I670" si="216">J670+K670+L670+M670+N670+O670+P670</f>
        <v>0</v>
      </c>
      <c r="J670" s="7">
        <f t="shared" ref="J670" si="217">K670+L670+M670+N670+O670+P670+Q670</f>
        <v>0</v>
      </c>
      <c r="K670" s="10"/>
    </row>
    <row r="671" spans="1:11">
      <c r="A671" s="8">
        <v>661</v>
      </c>
      <c r="B671" s="10" t="s">
        <v>30</v>
      </c>
      <c r="C671" s="7">
        <f t="shared" si="145"/>
        <v>1145</v>
      </c>
      <c r="D671" s="7">
        <f>100+145-100</f>
        <v>145</v>
      </c>
      <c r="E671" s="7">
        <f>100-94.7-5.3</f>
        <v>0</v>
      </c>
      <c r="F671" s="7">
        <v>200</v>
      </c>
      <c r="G671" s="7">
        <v>200</v>
      </c>
      <c r="H671" s="7">
        <v>200</v>
      </c>
      <c r="I671" s="7">
        <v>200</v>
      </c>
      <c r="J671" s="7">
        <v>200</v>
      </c>
      <c r="K671" s="10"/>
    </row>
    <row r="672" spans="1:11">
      <c r="A672" s="8">
        <v>662</v>
      </c>
      <c r="B672" s="10" t="s">
        <v>23</v>
      </c>
      <c r="C672" s="7">
        <f t="shared" si="145"/>
        <v>0</v>
      </c>
      <c r="D672" s="7">
        <f t="shared" si="152"/>
        <v>0</v>
      </c>
      <c r="E672" s="7">
        <f t="shared" si="153"/>
        <v>0</v>
      </c>
      <c r="F672" s="7">
        <f t="shared" ref="F672" si="218">G672+H672+I672+J672+K672+L672+M672</f>
        <v>0</v>
      </c>
      <c r="G672" s="7">
        <f t="shared" ref="G672" si="219">H672+I672+J672+K672+L672+M672+N672</f>
        <v>0</v>
      </c>
      <c r="H672" s="7">
        <f t="shared" ref="H672" si="220">I672+J672+K672+L672+M672+N672+O672</f>
        <v>0</v>
      </c>
      <c r="I672" s="7">
        <f t="shared" ref="I672" si="221">J672+K672+L672+M672+N672+O672+P672</f>
        <v>0</v>
      </c>
      <c r="J672" s="7">
        <f t="shared" ref="J672" si="222">K672+L672+M672+N672+O672+P672+Q672</f>
        <v>0</v>
      </c>
      <c r="K672" s="10"/>
    </row>
    <row r="673" spans="1:11" ht="51">
      <c r="A673" s="8">
        <v>663</v>
      </c>
      <c r="B673" s="13" t="s">
        <v>245</v>
      </c>
      <c r="C673" s="7">
        <f t="shared" si="145"/>
        <v>500</v>
      </c>
      <c r="D673" s="7">
        <f>D674+D675+D676+D677</f>
        <v>0</v>
      </c>
      <c r="E673" s="7">
        <f>E675+E676+E677</f>
        <v>0</v>
      </c>
      <c r="F673" s="7">
        <v>100</v>
      </c>
      <c r="G673" s="7">
        <v>100</v>
      </c>
      <c r="H673" s="7">
        <v>100</v>
      </c>
      <c r="I673" s="7">
        <v>100</v>
      </c>
      <c r="J673" s="7">
        <v>100</v>
      </c>
      <c r="K673" s="10"/>
    </row>
    <row r="674" spans="1:11">
      <c r="A674" s="8">
        <v>664</v>
      </c>
      <c r="B674" s="13" t="s">
        <v>2</v>
      </c>
      <c r="C674" s="7">
        <v>0</v>
      </c>
      <c r="D674" s="7">
        <v>0</v>
      </c>
      <c r="E674" s="7">
        <v>0</v>
      </c>
      <c r="F674" s="7">
        <v>0</v>
      </c>
      <c r="G674" s="7">
        <v>0</v>
      </c>
      <c r="H674" s="7">
        <v>0</v>
      </c>
      <c r="I674" s="7">
        <v>0</v>
      </c>
      <c r="J674" s="7">
        <v>0</v>
      </c>
      <c r="K674" s="10"/>
    </row>
    <row r="675" spans="1:11">
      <c r="A675" s="8">
        <v>665</v>
      </c>
      <c r="B675" s="10" t="s">
        <v>29</v>
      </c>
      <c r="C675" s="7">
        <f t="shared" si="145"/>
        <v>0</v>
      </c>
      <c r="D675" s="7">
        <f t="shared" si="152"/>
        <v>0</v>
      </c>
      <c r="E675" s="7">
        <f t="shared" si="153"/>
        <v>0</v>
      </c>
      <c r="F675" s="7">
        <f t="shared" ref="F675" si="223">G675+H675+I675+J675+K675+L675+M675</f>
        <v>0</v>
      </c>
      <c r="G675" s="7">
        <f t="shared" ref="G675" si="224">H675+I675+J675+K675+L675+M675+N675</f>
        <v>0</v>
      </c>
      <c r="H675" s="7">
        <f t="shared" ref="H675" si="225">I675+J675+K675+L675+M675+N675+O675</f>
        <v>0</v>
      </c>
      <c r="I675" s="7">
        <f t="shared" ref="I675" si="226">J675+K675+L675+M675+N675+O675+P675</f>
        <v>0</v>
      </c>
      <c r="J675" s="7">
        <f t="shared" ref="J675" si="227">K675+L675+M675+N675+O675+P675+Q675</f>
        <v>0</v>
      </c>
      <c r="K675" s="10"/>
    </row>
    <row r="676" spans="1:11">
      <c r="A676" s="8">
        <v>666</v>
      </c>
      <c r="B676" s="10" t="s">
        <v>30</v>
      </c>
      <c r="C676" s="7">
        <f t="shared" si="145"/>
        <v>500</v>
      </c>
      <c r="D676" s="7">
        <v>0</v>
      </c>
      <c r="E676" s="7">
        <v>0</v>
      </c>
      <c r="F676" s="7">
        <v>100</v>
      </c>
      <c r="G676" s="7">
        <v>100</v>
      </c>
      <c r="H676" s="7">
        <v>100</v>
      </c>
      <c r="I676" s="7">
        <v>100</v>
      </c>
      <c r="J676" s="7">
        <v>100</v>
      </c>
      <c r="K676" s="10"/>
    </row>
    <row r="677" spans="1:11">
      <c r="A677" s="8">
        <v>667</v>
      </c>
      <c r="B677" s="10" t="s">
        <v>23</v>
      </c>
      <c r="C677" s="7">
        <f t="shared" si="145"/>
        <v>0</v>
      </c>
      <c r="D677" s="7">
        <f t="shared" si="152"/>
        <v>0</v>
      </c>
      <c r="E677" s="7">
        <f t="shared" si="153"/>
        <v>0</v>
      </c>
      <c r="F677" s="7">
        <f t="shared" ref="F677:F692" si="228">G677+H677+I677+J677+K677+L677+M677</f>
        <v>0</v>
      </c>
      <c r="G677" s="7">
        <f t="shared" ref="G677:G692" si="229">H677+I677+J677+K677+L677+M677+N677</f>
        <v>0</v>
      </c>
      <c r="H677" s="7">
        <f t="shared" ref="H677:H692" si="230">I677+J677+K677+L677+M677+N677+O677</f>
        <v>0</v>
      </c>
      <c r="I677" s="7">
        <f t="shared" ref="I677:I692" si="231">J677+K677+L677+M677+N677+O677+P677</f>
        <v>0</v>
      </c>
      <c r="J677" s="7">
        <f t="shared" ref="J677:J692" si="232">K677+L677+M677+N677+O677+P677+Q677</f>
        <v>0</v>
      </c>
      <c r="K677" s="10"/>
    </row>
    <row r="678" spans="1:11" ht="38.25">
      <c r="A678" s="8">
        <v>668</v>
      </c>
      <c r="B678" s="13" t="s">
        <v>188</v>
      </c>
      <c r="C678" s="7">
        <f t="shared" si="145"/>
        <v>0</v>
      </c>
      <c r="D678" s="7">
        <f t="shared" si="152"/>
        <v>0</v>
      </c>
      <c r="E678" s="7">
        <f t="shared" si="153"/>
        <v>0</v>
      </c>
      <c r="F678" s="7">
        <f t="shared" si="228"/>
        <v>0</v>
      </c>
      <c r="G678" s="7">
        <f t="shared" si="229"/>
        <v>0</v>
      </c>
      <c r="H678" s="7">
        <f t="shared" si="230"/>
        <v>0</v>
      </c>
      <c r="I678" s="7">
        <f t="shared" si="231"/>
        <v>0</v>
      </c>
      <c r="J678" s="7">
        <f t="shared" si="232"/>
        <v>0</v>
      </c>
      <c r="K678" s="10"/>
    </row>
    <row r="679" spans="1:11">
      <c r="A679" s="8">
        <v>669</v>
      </c>
      <c r="B679" s="13" t="s">
        <v>2</v>
      </c>
      <c r="C679" s="7">
        <v>0</v>
      </c>
      <c r="D679" s="7">
        <v>0</v>
      </c>
      <c r="E679" s="7">
        <v>0</v>
      </c>
      <c r="F679" s="7">
        <v>0</v>
      </c>
      <c r="G679" s="7">
        <v>0</v>
      </c>
      <c r="H679" s="7">
        <v>0</v>
      </c>
      <c r="I679" s="7">
        <v>0</v>
      </c>
      <c r="J679" s="7">
        <v>0</v>
      </c>
      <c r="K679" s="10"/>
    </row>
    <row r="680" spans="1:11">
      <c r="A680" s="8">
        <v>670</v>
      </c>
      <c r="B680" s="10" t="s">
        <v>29</v>
      </c>
      <c r="C680" s="7">
        <f t="shared" si="145"/>
        <v>0</v>
      </c>
      <c r="D680" s="7">
        <f t="shared" si="152"/>
        <v>0</v>
      </c>
      <c r="E680" s="7">
        <f t="shared" si="153"/>
        <v>0</v>
      </c>
      <c r="F680" s="7">
        <f t="shared" si="228"/>
        <v>0</v>
      </c>
      <c r="G680" s="7">
        <f t="shared" si="229"/>
        <v>0</v>
      </c>
      <c r="H680" s="7">
        <f t="shared" si="230"/>
        <v>0</v>
      </c>
      <c r="I680" s="7">
        <f t="shared" si="231"/>
        <v>0</v>
      </c>
      <c r="J680" s="7">
        <f t="shared" si="232"/>
        <v>0</v>
      </c>
      <c r="K680" s="10"/>
    </row>
    <row r="681" spans="1:11">
      <c r="A681" s="8">
        <v>671</v>
      </c>
      <c r="B681" s="10" t="s">
        <v>30</v>
      </c>
      <c r="C681" s="7">
        <f t="shared" si="145"/>
        <v>0</v>
      </c>
      <c r="D681" s="7">
        <f t="shared" si="152"/>
        <v>0</v>
      </c>
      <c r="E681" s="7">
        <f t="shared" si="153"/>
        <v>0</v>
      </c>
      <c r="F681" s="7">
        <f t="shared" si="228"/>
        <v>0</v>
      </c>
      <c r="G681" s="7">
        <f t="shared" si="229"/>
        <v>0</v>
      </c>
      <c r="H681" s="7">
        <f t="shared" si="230"/>
        <v>0</v>
      </c>
      <c r="I681" s="7">
        <f t="shared" si="231"/>
        <v>0</v>
      </c>
      <c r="J681" s="7">
        <f t="shared" si="232"/>
        <v>0</v>
      </c>
      <c r="K681" s="10"/>
    </row>
    <row r="682" spans="1:11">
      <c r="A682" s="8">
        <v>672</v>
      </c>
      <c r="B682" s="10" t="s">
        <v>23</v>
      </c>
      <c r="C682" s="7">
        <v>0</v>
      </c>
      <c r="D682" s="7">
        <v>0</v>
      </c>
      <c r="E682" s="7">
        <v>0</v>
      </c>
      <c r="F682" s="7">
        <v>0</v>
      </c>
      <c r="G682" s="7">
        <v>0</v>
      </c>
      <c r="H682" s="7">
        <v>0</v>
      </c>
      <c r="I682" s="7">
        <v>0</v>
      </c>
      <c r="J682" s="7">
        <v>0</v>
      </c>
      <c r="K682" s="10"/>
    </row>
    <row r="683" spans="1:11" ht="38.25">
      <c r="A683" s="8">
        <v>673</v>
      </c>
      <c r="B683" s="13" t="s">
        <v>354</v>
      </c>
      <c r="C683" s="7">
        <f>D683+E683+F683+G683+H683+I683+J683</f>
        <v>50</v>
      </c>
      <c r="D683" s="7">
        <v>0</v>
      </c>
      <c r="E683" s="7">
        <f>E684+E685+E686+E687</f>
        <v>50</v>
      </c>
      <c r="F683" s="7">
        <v>0</v>
      </c>
      <c r="G683" s="7">
        <v>0</v>
      </c>
      <c r="H683" s="7">
        <v>0</v>
      </c>
      <c r="I683" s="7">
        <v>0</v>
      </c>
      <c r="J683" s="7">
        <v>0</v>
      </c>
      <c r="K683" s="10"/>
    </row>
    <row r="684" spans="1:11">
      <c r="A684" s="8">
        <v>674</v>
      </c>
      <c r="B684" s="10" t="s">
        <v>2</v>
      </c>
      <c r="C684" s="7">
        <v>0</v>
      </c>
      <c r="D684" s="7">
        <v>0</v>
      </c>
      <c r="E684" s="7">
        <v>0</v>
      </c>
      <c r="F684" s="7">
        <v>0</v>
      </c>
      <c r="G684" s="7">
        <v>0</v>
      </c>
      <c r="H684" s="7">
        <v>0</v>
      </c>
      <c r="I684" s="7">
        <v>0</v>
      </c>
      <c r="J684" s="7">
        <v>0</v>
      </c>
      <c r="K684" s="10"/>
    </row>
    <row r="685" spans="1:11">
      <c r="A685" s="8">
        <v>675</v>
      </c>
      <c r="B685" s="10" t="s">
        <v>328</v>
      </c>
      <c r="C685" s="7">
        <v>0</v>
      </c>
      <c r="D685" s="7">
        <v>0</v>
      </c>
      <c r="E685" s="7">
        <v>0</v>
      </c>
      <c r="F685" s="7">
        <v>0</v>
      </c>
      <c r="G685" s="7">
        <v>0</v>
      </c>
      <c r="H685" s="7">
        <v>0</v>
      </c>
      <c r="I685" s="7">
        <v>0</v>
      </c>
      <c r="J685" s="7">
        <v>0</v>
      </c>
      <c r="K685" s="10"/>
    </row>
    <row r="686" spans="1:11">
      <c r="A686" s="8">
        <v>676</v>
      </c>
      <c r="B686" s="10" t="s">
        <v>355</v>
      </c>
      <c r="C686" s="7">
        <f>D686+E686+F686+G686+H686+I686+J686</f>
        <v>50</v>
      </c>
      <c r="D686" s="7">
        <v>0</v>
      </c>
      <c r="E686" s="7">
        <v>50</v>
      </c>
      <c r="F686" s="7">
        <v>0</v>
      </c>
      <c r="G686" s="7">
        <v>0</v>
      </c>
      <c r="H686" s="7">
        <v>0</v>
      </c>
      <c r="I686" s="7">
        <v>0</v>
      </c>
      <c r="J686" s="7">
        <v>0</v>
      </c>
      <c r="K686" s="10"/>
    </row>
    <row r="687" spans="1:11">
      <c r="A687" s="8">
        <v>677</v>
      </c>
      <c r="B687" s="10" t="s">
        <v>5</v>
      </c>
      <c r="C687" s="7">
        <f t="shared" si="145"/>
        <v>0</v>
      </c>
      <c r="D687" s="7">
        <f t="shared" si="152"/>
        <v>0</v>
      </c>
      <c r="E687" s="7">
        <f t="shared" si="153"/>
        <v>0</v>
      </c>
      <c r="F687" s="7">
        <f t="shared" si="228"/>
        <v>0</v>
      </c>
      <c r="G687" s="7">
        <f t="shared" si="229"/>
        <v>0</v>
      </c>
      <c r="H687" s="7">
        <f t="shared" si="230"/>
        <v>0</v>
      </c>
      <c r="I687" s="7">
        <f t="shared" si="231"/>
        <v>0</v>
      </c>
      <c r="J687" s="7">
        <f t="shared" si="232"/>
        <v>0</v>
      </c>
      <c r="K687" s="10"/>
    </row>
    <row r="688" spans="1:11" ht="27">
      <c r="A688" s="8">
        <v>678</v>
      </c>
      <c r="B688" s="12" t="s">
        <v>217</v>
      </c>
      <c r="C688" s="9">
        <f t="shared" si="145"/>
        <v>0</v>
      </c>
      <c r="D688" s="9">
        <f t="shared" si="152"/>
        <v>0</v>
      </c>
      <c r="E688" s="9">
        <f t="shared" si="153"/>
        <v>0</v>
      </c>
      <c r="F688" s="9">
        <f t="shared" si="228"/>
        <v>0</v>
      </c>
      <c r="G688" s="9">
        <f t="shared" si="229"/>
        <v>0</v>
      </c>
      <c r="H688" s="9">
        <f t="shared" si="230"/>
        <v>0</v>
      </c>
      <c r="I688" s="9">
        <f t="shared" si="231"/>
        <v>0</v>
      </c>
      <c r="J688" s="9">
        <f t="shared" si="232"/>
        <v>0</v>
      </c>
      <c r="K688" s="10"/>
    </row>
    <row r="689" spans="1:11">
      <c r="A689" s="8">
        <v>679</v>
      </c>
      <c r="B689" s="12" t="s">
        <v>2</v>
      </c>
      <c r="C689" s="7">
        <v>0</v>
      </c>
      <c r="D689" s="7">
        <v>0</v>
      </c>
      <c r="E689" s="7">
        <v>0</v>
      </c>
      <c r="F689" s="7">
        <v>0</v>
      </c>
      <c r="G689" s="7">
        <v>0</v>
      </c>
      <c r="H689" s="7">
        <v>0</v>
      </c>
      <c r="I689" s="7">
        <v>0</v>
      </c>
      <c r="J689" s="7">
        <v>0</v>
      </c>
      <c r="K689" s="10"/>
    </row>
    <row r="690" spans="1:11">
      <c r="A690" s="8">
        <v>680</v>
      </c>
      <c r="B690" s="10" t="s">
        <v>29</v>
      </c>
      <c r="C690" s="7">
        <f t="shared" si="145"/>
        <v>0</v>
      </c>
      <c r="D690" s="7">
        <f t="shared" si="152"/>
        <v>0</v>
      </c>
      <c r="E690" s="7">
        <f t="shared" si="153"/>
        <v>0</v>
      </c>
      <c r="F690" s="7">
        <f t="shared" si="228"/>
        <v>0</v>
      </c>
      <c r="G690" s="7">
        <f t="shared" si="229"/>
        <v>0</v>
      </c>
      <c r="H690" s="7">
        <f t="shared" si="230"/>
        <v>0</v>
      </c>
      <c r="I690" s="7">
        <f t="shared" si="231"/>
        <v>0</v>
      </c>
      <c r="J690" s="7">
        <f t="shared" si="232"/>
        <v>0</v>
      </c>
      <c r="K690" s="10"/>
    </row>
    <row r="691" spans="1:11">
      <c r="A691" s="8">
        <v>681</v>
      </c>
      <c r="B691" s="10" t="s">
        <v>189</v>
      </c>
      <c r="C691" s="7">
        <f t="shared" si="145"/>
        <v>0</v>
      </c>
      <c r="D691" s="7">
        <f t="shared" si="152"/>
        <v>0</v>
      </c>
      <c r="E691" s="7">
        <f t="shared" si="153"/>
        <v>0</v>
      </c>
      <c r="F691" s="7">
        <f t="shared" si="228"/>
        <v>0</v>
      </c>
      <c r="G691" s="7">
        <f t="shared" si="229"/>
        <v>0</v>
      </c>
      <c r="H691" s="7">
        <f t="shared" si="230"/>
        <v>0</v>
      </c>
      <c r="I691" s="7">
        <f t="shared" si="231"/>
        <v>0</v>
      </c>
      <c r="J691" s="7">
        <f t="shared" si="232"/>
        <v>0</v>
      </c>
      <c r="K691" s="10"/>
    </row>
    <row r="692" spans="1:11">
      <c r="A692" s="8">
        <v>682</v>
      </c>
      <c r="B692" s="10" t="s">
        <v>5</v>
      </c>
      <c r="C692" s="7">
        <f t="shared" si="145"/>
        <v>0</v>
      </c>
      <c r="D692" s="7">
        <f t="shared" si="152"/>
        <v>0</v>
      </c>
      <c r="E692" s="7">
        <f t="shared" si="153"/>
        <v>0</v>
      </c>
      <c r="F692" s="7">
        <f t="shared" si="228"/>
        <v>0</v>
      </c>
      <c r="G692" s="7">
        <f t="shared" si="229"/>
        <v>0</v>
      </c>
      <c r="H692" s="7">
        <f t="shared" si="230"/>
        <v>0</v>
      </c>
      <c r="I692" s="7">
        <f t="shared" si="231"/>
        <v>0</v>
      </c>
      <c r="J692" s="7">
        <f t="shared" si="232"/>
        <v>0</v>
      </c>
      <c r="K692" s="10"/>
    </row>
    <row r="693" spans="1:11" ht="17.25" customHeight="1">
      <c r="A693" s="8">
        <v>683</v>
      </c>
      <c r="B693" s="71" t="s">
        <v>288</v>
      </c>
      <c r="C693" s="72"/>
      <c r="D693" s="72"/>
      <c r="E693" s="72"/>
      <c r="F693" s="72"/>
      <c r="G693" s="72"/>
      <c r="H693" s="72"/>
      <c r="I693" s="72"/>
      <c r="J693" s="72"/>
      <c r="K693" s="73"/>
    </row>
    <row r="694" spans="1:11">
      <c r="A694" s="8">
        <v>684</v>
      </c>
      <c r="B694" s="43" t="s">
        <v>80</v>
      </c>
      <c r="C694" s="9">
        <f>D694+E694+F694+G694+H694+I694+J694</f>
        <v>166928.1</v>
      </c>
      <c r="D694" s="9">
        <f>D696+D697+D698</f>
        <v>31170.399999999998</v>
      </c>
      <c r="E694" s="9">
        <f>E696+E697+E698</f>
        <v>43565.100000000006</v>
      </c>
      <c r="F694" s="9">
        <f>F696+F697+F698</f>
        <v>18388</v>
      </c>
      <c r="G694" s="9">
        <f t="shared" ref="G694:J694" si="233">G696+G697+G698</f>
        <v>19248</v>
      </c>
      <c r="H694" s="9">
        <f t="shared" si="233"/>
        <v>16892</v>
      </c>
      <c r="I694" s="9">
        <f t="shared" si="233"/>
        <v>16892</v>
      </c>
      <c r="J694" s="9">
        <f t="shared" si="233"/>
        <v>20772.599999999999</v>
      </c>
      <c r="K694" s="10"/>
    </row>
    <row r="695" spans="1:11">
      <c r="A695" s="8">
        <v>685</v>
      </c>
      <c r="B695" s="43" t="s">
        <v>2</v>
      </c>
      <c r="C695" s="7">
        <f t="shared" ref="C695" si="234">D695+E695+F695+G695+H695+I695+J695</f>
        <v>0</v>
      </c>
      <c r="D695" s="7">
        <f t="shared" ref="D695" si="235">E695+F695+G695+H695+I695+J695+K695</f>
        <v>0</v>
      </c>
      <c r="E695" s="7">
        <f t="shared" ref="E695" si="236">F695+G695+H695+I695+J695+K695+L695</f>
        <v>0</v>
      </c>
      <c r="F695" s="7">
        <f t="shared" ref="F695" si="237">G695+H695+I695+J695+K695+L695+M695</f>
        <v>0</v>
      </c>
      <c r="G695" s="7">
        <f t="shared" ref="G695" si="238">H695+I695+J695+K695+L695+M695+N695</f>
        <v>0</v>
      </c>
      <c r="H695" s="7">
        <f t="shared" ref="H695" si="239">I695+J695+K695+L695+M695+N695+O695</f>
        <v>0</v>
      </c>
      <c r="I695" s="7">
        <f t="shared" ref="I695" si="240">J695+K695+L695+M695+N695+O695+P695</f>
        <v>0</v>
      </c>
      <c r="J695" s="7">
        <f t="shared" ref="J695" si="241">K695+L695+M695+N695+O695+P695+Q695</f>
        <v>0</v>
      </c>
      <c r="K695" s="10"/>
    </row>
    <row r="696" spans="1:11">
      <c r="A696" s="8">
        <v>686</v>
      </c>
      <c r="B696" s="10" t="s">
        <v>3</v>
      </c>
      <c r="C696" s="7">
        <f t="shared" ref="C696:C698" si="242">D696+E696+F696+G696+H696+I696+J696</f>
        <v>5511.7000000000007</v>
      </c>
      <c r="D696" s="7">
        <f>D702</f>
        <v>2965.4</v>
      </c>
      <c r="E696" s="7">
        <f>E702</f>
        <v>2546.3000000000002</v>
      </c>
      <c r="F696" s="7">
        <f t="shared" ref="D696:F698" si="243">G696+H696+I696+J696+K696+L696+M696</f>
        <v>0</v>
      </c>
      <c r="G696" s="7">
        <f t="shared" ref="G696" si="244">H696+I696+J696+K696+L696+M696+N696</f>
        <v>0</v>
      </c>
      <c r="H696" s="7">
        <f t="shared" ref="H696" si="245">I696+J696+K696+L696+M696+N696+O696</f>
        <v>0</v>
      </c>
      <c r="I696" s="7">
        <f t="shared" ref="I696" si="246">J696+K696+L696+M696+N696+O696+P696</f>
        <v>0</v>
      </c>
      <c r="J696" s="7">
        <f t="shared" ref="J696" si="247">K696+L696+M696+N696+O696+P696+Q696</f>
        <v>0</v>
      </c>
      <c r="K696" s="10"/>
    </row>
    <row r="697" spans="1:11">
      <c r="A697" s="8">
        <v>687</v>
      </c>
      <c r="B697" s="10" t="s">
        <v>4</v>
      </c>
      <c r="C697" s="7">
        <f t="shared" ref="C697:J697" si="248">C703+C785</f>
        <v>161416.4</v>
      </c>
      <c r="D697" s="7">
        <f>D703+D785</f>
        <v>28204.999999999996</v>
      </c>
      <c r="E697" s="7">
        <f t="shared" si="248"/>
        <v>41018.800000000003</v>
      </c>
      <c r="F697" s="7">
        <f t="shared" si="248"/>
        <v>18388</v>
      </c>
      <c r="G697" s="7">
        <f t="shared" si="248"/>
        <v>19248</v>
      </c>
      <c r="H697" s="7">
        <f t="shared" si="248"/>
        <v>16892</v>
      </c>
      <c r="I697" s="7">
        <f t="shared" si="248"/>
        <v>16892</v>
      </c>
      <c r="J697" s="7">
        <f t="shared" si="248"/>
        <v>20772.599999999999</v>
      </c>
      <c r="K697" s="10"/>
    </row>
    <row r="698" spans="1:11">
      <c r="A698" s="8">
        <v>688</v>
      </c>
      <c r="B698" s="10" t="s">
        <v>5</v>
      </c>
      <c r="C698" s="7">
        <f t="shared" si="242"/>
        <v>0</v>
      </c>
      <c r="D698" s="7">
        <f t="shared" si="243"/>
        <v>0</v>
      </c>
      <c r="E698" s="7">
        <f t="shared" si="243"/>
        <v>0</v>
      </c>
      <c r="F698" s="7">
        <f t="shared" si="243"/>
        <v>0</v>
      </c>
      <c r="G698" s="7">
        <f t="shared" ref="G698" si="249">H698+I698+J698+K698+L698+M698+N698</f>
        <v>0</v>
      </c>
      <c r="H698" s="7">
        <f t="shared" ref="H698" si="250">I698+J698+K698+L698+M698+N698+O698</f>
        <v>0</v>
      </c>
      <c r="I698" s="7">
        <f t="shared" ref="I698" si="251">J698+K698+L698+M698+N698+O698+P698</f>
        <v>0</v>
      </c>
      <c r="J698" s="7">
        <f t="shared" ref="J698" si="252">K698+L698+M698+N698+O698+P698+Q698</f>
        <v>0</v>
      </c>
      <c r="K698" s="10"/>
    </row>
    <row r="699" spans="1:11">
      <c r="A699" s="8">
        <v>689</v>
      </c>
      <c r="B699" s="10" t="s">
        <v>8</v>
      </c>
      <c r="C699" s="7"/>
      <c r="D699" s="7"/>
      <c r="E699" s="7"/>
      <c r="F699" s="7"/>
      <c r="G699" s="7"/>
      <c r="H699" s="7"/>
      <c r="I699" s="7"/>
      <c r="J699" s="7"/>
      <c r="K699" s="10"/>
    </row>
    <row r="700" spans="1:11" ht="25.5">
      <c r="A700" s="8">
        <v>690</v>
      </c>
      <c r="B700" s="41" t="s">
        <v>78</v>
      </c>
      <c r="C700" s="9">
        <f>D700+E700+F700+G700+H700+I700+J700</f>
        <v>55032.800000000003</v>
      </c>
      <c r="D700" s="9">
        <f>D702+D703+D704</f>
        <v>13537.699999999999</v>
      </c>
      <c r="E700" s="9">
        <f>E702+E703+E704</f>
        <v>25603.899999999998</v>
      </c>
      <c r="F700" s="9">
        <f>F701+F702+F703+F704</f>
        <v>6258.5</v>
      </c>
      <c r="G700" s="9">
        <f>G701+G702+G703+G704</f>
        <v>4836</v>
      </c>
      <c r="H700" s="9">
        <f>H701+H702+H703+H704</f>
        <v>3743.3</v>
      </c>
      <c r="I700" s="9">
        <f>I701+I702+I703+I704</f>
        <v>1053.4000000000001</v>
      </c>
      <c r="J700" s="9">
        <f>J701+J702+J703+J704</f>
        <v>0</v>
      </c>
      <c r="K700" s="10"/>
    </row>
    <row r="701" spans="1:11">
      <c r="A701" s="8">
        <v>691</v>
      </c>
      <c r="B701" s="41" t="s">
        <v>2</v>
      </c>
      <c r="C701" s="7">
        <f t="shared" ref="C701" si="253">D701+E701+F701+G701+H701+I701+J701</f>
        <v>0</v>
      </c>
      <c r="D701" s="7">
        <f t="shared" ref="D701" si="254">E701+F701+G701+H701+I701+J701+K701</f>
        <v>0</v>
      </c>
      <c r="E701" s="7">
        <f t="shared" ref="E701" si="255">F701+G701+H701+I701+J701+K701+L701</f>
        <v>0</v>
      </c>
      <c r="F701" s="7">
        <f t="shared" ref="F701" si="256">G701+H701+I701+J701+K701+L701+M701</f>
        <v>0</v>
      </c>
      <c r="G701" s="7">
        <f t="shared" ref="G701" si="257">H701+I701+J701+K701+L701+M701+N701</f>
        <v>0</v>
      </c>
      <c r="H701" s="7">
        <f t="shared" ref="H701" si="258">I701+J701+K701+L701+M701+N701+O701</f>
        <v>0</v>
      </c>
      <c r="I701" s="7">
        <f t="shared" ref="I701" si="259">J701+K701+L701+M701+N701+O701+P701</f>
        <v>0</v>
      </c>
      <c r="J701" s="7">
        <f t="shared" ref="J701" si="260">K701+L701+M701+N701+O701+P701+Q701</f>
        <v>0</v>
      </c>
      <c r="K701" s="10"/>
    </row>
    <row r="702" spans="1:11">
      <c r="A702" s="8">
        <v>692</v>
      </c>
      <c r="B702" s="10" t="s">
        <v>3</v>
      </c>
      <c r="C702" s="7">
        <f t="shared" ref="C702:C704" si="261">D702+E702+F702+G702+H702+I702+J702</f>
        <v>5511.7000000000007</v>
      </c>
      <c r="D702" s="7">
        <f>D714</f>
        <v>2965.4</v>
      </c>
      <c r="E702" s="7">
        <f>E714</f>
        <v>2546.3000000000002</v>
      </c>
      <c r="F702" s="7">
        <f t="shared" ref="D702:F704" si="262">G702+H702+I702+J702+K702+L702+M702</f>
        <v>0</v>
      </c>
      <c r="G702" s="7">
        <f t="shared" ref="G702" si="263">H702+I702+J702+K702+L702+M702+N702</f>
        <v>0</v>
      </c>
      <c r="H702" s="7">
        <f t="shared" ref="H702" si="264">I702+J702+K702+L702+M702+N702+O702</f>
        <v>0</v>
      </c>
      <c r="I702" s="7">
        <f t="shared" ref="I702" si="265">J702+K702+L702+M702+N702+O702+P702</f>
        <v>0</v>
      </c>
      <c r="J702" s="7">
        <f t="shared" ref="J702" si="266">K702+L702+M702+N702+O702+P702+Q702</f>
        <v>0</v>
      </c>
      <c r="K702" s="10"/>
    </row>
    <row r="703" spans="1:11">
      <c r="A703" s="8">
        <v>693</v>
      </c>
      <c r="B703" s="10" t="s">
        <v>4</v>
      </c>
      <c r="C703" s="7">
        <f>D703+E703+F703+G703+H703+I703+J703</f>
        <v>49521.1</v>
      </c>
      <c r="D703" s="7">
        <f>D715+D759</f>
        <v>10572.3</v>
      </c>
      <c r="E703" s="7">
        <f t="shared" ref="E703:J703" si="267">E715+E759</f>
        <v>23057.599999999999</v>
      </c>
      <c r="F703" s="7">
        <f t="shared" si="267"/>
        <v>6258.5</v>
      </c>
      <c r="G703" s="7">
        <f t="shared" si="267"/>
        <v>4836</v>
      </c>
      <c r="H703" s="7">
        <f t="shared" si="267"/>
        <v>3743.3</v>
      </c>
      <c r="I703" s="7">
        <f t="shared" si="267"/>
        <v>1053.4000000000001</v>
      </c>
      <c r="J703" s="7">
        <f t="shared" si="267"/>
        <v>0</v>
      </c>
      <c r="K703" s="10"/>
    </row>
    <row r="704" spans="1:11">
      <c r="A704" s="8">
        <v>694</v>
      </c>
      <c r="B704" s="10" t="s">
        <v>5</v>
      </c>
      <c r="C704" s="7">
        <f t="shared" si="261"/>
        <v>0</v>
      </c>
      <c r="D704" s="7">
        <f t="shared" si="262"/>
        <v>0</v>
      </c>
      <c r="E704" s="7">
        <f t="shared" si="262"/>
        <v>0</v>
      </c>
      <c r="F704" s="7">
        <f t="shared" si="262"/>
        <v>0</v>
      </c>
      <c r="G704" s="7">
        <f t="shared" ref="G704" si="268">H704+I704+J704+K704+L704+M704+N704</f>
        <v>0</v>
      </c>
      <c r="H704" s="7">
        <f t="shared" ref="H704" si="269">I704+J704+K704+L704+M704+N704+O704</f>
        <v>0</v>
      </c>
      <c r="I704" s="7">
        <f t="shared" ref="I704" si="270">J704+K704+L704+M704+N704+O704+P704</f>
        <v>0</v>
      </c>
      <c r="J704" s="7">
        <f t="shared" ref="J704" si="271">K704+L704+M704+N704+O704+P704+Q704</f>
        <v>0</v>
      </c>
      <c r="K704" s="10"/>
    </row>
    <row r="705" spans="1:11" ht="25.5">
      <c r="A705" s="8">
        <v>695</v>
      </c>
      <c r="B705" s="10" t="s">
        <v>9</v>
      </c>
      <c r="C705" s="7"/>
      <c r="D705" s="7"/>
      <c r="E705" s="7"/>
      <c r="F705" s="7"/>
      <c r="G705" s="7"/>
      <c r="H705" s="7"/>
      <c r="I705" s="7"/>
      <c r="J705" s="7"/>
      <c r="K705" s="10"/>
    </row>
    <row r="706" spans="1:11" ht="25.5">
      <c r="A706" s="8">
        <v>696</v>
      </c>
      <c r="B706" s="41" t="s">
        <v>81</v>
      </c>
      <c r="C706" s="9">
        <f>D706+E706+F706+G706+H706+I706+J706</f>
        <v>0</v>
      </c>
      <c r="D706" s="9">
        <f t="shared" ref="D706:F710" si="272">E706+F706+G706+H706+I706+J706+K706</f>
        <v>0</v>
      </c>
      <c r="E706" s="9">
        <f t="shared" si="272"/>
        <v>0</v>
      </c>
      <c r="F706" s="9">
        <f t="shared" si="272"/>
        <v>0</v>
      </c>
      <c r="G706" s="9">
        <f t="shared" ref="G706:G710" si="273">H706+I706+J706+K706+L706+M706+N706</f>
        <v>0</v>
      </c>
      <c r="H706" s="9">
        <f t="shared" ref="H706:H710" si="274">I706+J706+K706+L706+M706+N706+O706</f>
        <v>0</v>
      </c>
      <c r="I706" s="9">
        <f t="shared" ref="I706:I710" si="275">J706+K706+L706+M706+N706+O706+P706</f>
        <v>0</v>
      </c>
      <c r="J706" s="9">
        <f t="shared" ref="J706:J710" si="276">K706+L706+M706+N706+O706+P706+Q706</f>
        <v>0</v>
      </c>
      <c r="K706" s="10"/>
    </row>
    <row r="707" spans="1:11">
      <c r="A707" s="8">
        <v>697</v>
      </c>
      <c r="B707" s="41" t="s">
        <v>2</v>
      </c>
      <c r="C707" s="7">
        <f t="shared" ref="C707" si="277">D707+E707+F707+G707+H707+I707+J707</f>
        <v>0</v>
      </c>
      <c r="D707" s="7">
        <f t="shared" si="272"/>
        <v>0</v>
      </c>
      <c r="E707" s="7">
        <f t="shared" si="272"/>
        <v>0</v>
      </c>
      <c r="F707" s="7">
        <f t="shared" si="272"/>
        <v>0</v>
      </c>
      <c r="G707" s="7">
        <f t="shared" si="273"/>
        <v>0</v>
      </c>
      <c r="H707" s="7">
        <f t="shared" si="274"/>
        <v>0</v>
      </c>
      <c r="I707" s="7">
        <f t="shared" si="275"/>
        <v>0</v>
      </c>
      <c r="J707" s="7">
        <f t="shared" si="276"/>
        <v>0</v>
      </c>
      <c r="K707" s="10"/>
    </row>
    <row r="708" spans="1:11">
      <c r="A708" s="8">
        <v>698</v>
      </c>
      <c r="B708" s="10" t="s">
        <v>3</v>
      </c>
      <c r="C708" s="7">
        <f t="shared" ref="C708:C710" si="278">D708+E708+F708+G708+H708+I708+J708</f>
        <v>0</v>
      </c>
      <c r="D708" s="7">
        <f t="shared" si="272"/>
        <v>0</v>
      </c>
      <c r="E708" s="7">
        <f t="shared" si="272"/>
        <v>0</v>
      </c>
      <c r="F708" s="7">
        <f t="shared" si="272"/>
        <v>0</v>
      </c>
      <c r="G708" s="7">
        <f t="shared" si="273"/>
        <v>0</v>
      </c>
      <c r="H708" s="7">
        <f t="shared" si="274"/>
        <v>0</v>
      </c>
      <c r="I708" s="7">
        <f t="shared" si="275"/>
        <v>0</v>
      </c>
      <c r="J708" s="7">
        <f t="shared" si="276"/>
        <v>0</v>
      </c>
      <c r="K708" s="10"/>
    </row>
    <row r="709" spans="1:11">
      <c r="A709" s="8">
        <v>699</v>
      </c>
      <c r="B709" s="10" t="s">
        <v>4</v>
      </c>
      <c r="C709" s="7">
        <f t="shared" si="278"/>
        <v>0</v>
      </c>
      <c r="D709" s="7">
        <f t="shared" si="272"/>
        <v>0</v>
      </c>
      <c r="E709" s="7">
        <f t="shared" si="272"/>
        <v>0</v>
      </c>
      <c r="F709" s="7">
        <f t="shared" si="272"/>
        <v>0</v>
      </c>
      <c r="G709" s="7">
        <f t="shared" si="273"/>
        <v>0</v>
      </c>
      <c r="H709" s="7">
        <f t="shared" si="274"/>
        <v>0</v>
      </c>
      <c r="I709" s="7">
        <f t="shared" si="275"/>
        <v>0</v>
      </c>
      <c r="J709" s="7">
        <f t="shared" si="276"/>
        <v>0</v>
      </c>
      <c r="K709" s="10"/>
    </row>
    <row r="710" spans="1:11">
      <c r="A710" s="8">
        <v>700</v>
      </c>
      <c r="B710" s="10" t="s">
        <v>5</v>
      </c>
      <c r="C710" s="7">
        <f t="shared" si="278"/>
        <v>0</v>
      </c>
      <c r="D710" s="7">
        <f t="shared" si="272"/>
        <v>0</v>
      </c>
      <c r="E710" s="7">
        <f t="shared" si="272"/>
        <v>0</v>
      </c>
      <c r="F710" s="7">
        <f t="shared" si="272"/>
        <v>0</v>
      </c>
      <c r="G710" s="7">
        <f t="shared" si="273"/>
        <v>0</v>
      </c>
      <c r="H710" s="7">
        <f t="shared" si="274"/>
        <v>0</v>
      </c>
      <c r="I710" s="7">
        <f t="shared" si="275"/>
        <v>0</v>
      </c>
      <c r="J710" s="7">
        <f t="shared" si="276"/>
        <v>0</v>
      </c>
      <c r="K710" s="10"/>
    </row>
    <row r="711" spans="1:11">
      <c r="A711" s="8">
        <v>701</v>
      </c>
      <c r="B711" s="10" t="s">
        <v>10</v>
      </c>
      <c r="C711" s="9"/>
      <c r="D711" s="7"/>
      <c r="E711" s="7"/>
      <c r="F711" s="7"/>
      <c r="G711" s="7"/>
      <c r="H711" s="7"/>
      <c r="I711" s="7"/>
      <c r="J711" s="7"/>
      <c r="K711" s="10"/>
    </row>
    <row r="712" spans="1:11" ht="54">
      <c r="A712" s="8">
        <v>702</v>
      </c>
      <c r="B712" s="12" t="s">
        <v>302</v>
      </c>
      <c r="C712" s="9">
        <f>D712+E712+F712+G712+H712+I712+J712</f>
        <v>52616.1</v>
      </c>
      <c r="D712" s="9">
        <f>D714+D715+D716</f>
        <v>13437.699999999999</v>
      </c>
      <c r="E712" s="9">
        <f>E714+E715+E716</f>
        <v>25603.899999999998</v>
      </c>
      <c r="F712" s="9">
        <f>F714+F715+F716</f>
        <v>6258.5</v>
      </c>
      <c r="G712" s="9">
        <f t="shared" ref="G712:J712" si="279">G714+G715+G716</f>
        <v>4836</v>
      </c>
      <c r="H712" s="9">
        <f t="shared" si="279"/>
        <v>2480</v>
      </c>
      <c r="I712" s="9">
        <f t="shared" si="279"/>
        <v>0</v>
      </c>
      <c r="J712" s="9">
        <f t="shared" si="279"/>
        <v>0</v>
      </c>
      <c r="K712" s="10">
        <v>61.63</v>
      </c>
    </row>
    <row r="713" spans="1:11">
      <c r="A713" s="8">
        <v>703</v>
      </c>
      <c r="B713" s="10" t="s">
        <v>2</v>
      </c>
      <c r="C713" s="7">
        <f t="shared" ref="C713" si="280">D713+E713+F713+G713+H713+I713+J713</f>
        <v>0</v>
      </c>
      <c r="D713" s="7">
        <f t="shared" ref="D713" si="281">E713+F713+G713+H713+I713+J713+K713</f>
        <v>0</v>
      </c>
      <c r="E713" s="7">
        <f t="shared" ref="E713" si="282">F713+G713+H713+I713+J713+K713+L713</f>
        <v>0</v>
      </c>
      <c r="F713" s="7">
        <f t="shared" ref="F713" si="283">G713+H713+I713+J713+K713+L713+M713</f>
        <v>0</v>
      </c>
      <c r="G713" s="7">
        <f t="shared" ref="G713" si="284">H713+I713+J713+K713+L713+M713+N713</f>
        <v>0</v>
      </c>
      <c r="H713" s="7">
        <f t="shared" ref="H713" si="285">I713+J713+K713+L713+M713+N713+O713</f>
        <v>0</v>
      </c>
      <c r="I713" s="7">
        <f t="shared" ref="I713" si="286">J713+K713+L713+M713+N713+O713+P713</f>
        <v>0</v>
      </c>
      <c r="J713" s="7">
        <f t="shared" ref="J713" si="287">K713+L713+M713+N713+O713+P713+Q713</f>
        <v>0</v>
      </c>
      <c r="K713" s="10"/>
    </row>
    <row r="714" spans="1:11">
      <c r="A714" s="8">
        <v>704</v>
      </c>
      <c r="B714" s="10" t="s">
        <v>3</v>
      </c>
      <c r="C714" s="7">
        <f t="shared" ref="C714:C757" si="288">D714+E714+F714+G714+H714+I714+J714</f>
        <v>5511.7000000000007</v>
      </c>
      <c r="D714" s="7">
        <f>D719</f>
        <v>2965.4</v>
      </c>
      <c r="E714" s="7">
        <f>E719+E724+E729+E734+E739+E744+E749+E753</f>
        <v>2546.3000000000002</v>
      </c>
      <c r="F714" s="7">
        <f t="shared" ref="D714:F731" si="289">G714+H714+I714+J714+K714+L714+M714</f>
        <v>0</v>
      </c>
      <c r="G714" s="7">
        <f t="shared" ref="G714" si="290">H714+I714+J714+K714+L714+M714+N714</f>
        <v>0</v>
      </c>
      <c r="H714" s="7">
        <f t="shared" ref="H714" si="291">I714+J714+K714+L714+M714+N714+O714</f>
        <v>0</v>
      </c>
      <c r="I714" s="7">
        <f t="shared" ref="I714" si="292">J714+K714+L714+M714+N714+O714+P714</f>
        <v>0</v>
      </c>
      <c r="J714" s="7">
        <f t="shared" ref="J714" si="293">K714+L714+M714+N714+O714+P714+Q714</f>
        <v>0</v>
      </c>
      <c r="K714" s="10"/>
    </row>
    <row r="715" spans="1:11">
      <c r="A715" s="8">
        <v>705</v>
      </c>
      <c r="B715" s="10" t="s">
        <v>4</v>
      </c>
      <c r="C715" s="7">
        <f>D715+E715+F715+G715+H715+I715+J715</f>
        <v>47104.399999999994</v>
      </c>
      <c r="D715" s="7">
        <f>D720+D725+D730+D735+D740+D745+D750</f>
        <v>10472.299999999999</v>
      </c>
      <c r="E715" s="7">
        <f>E720+E725+E730+E735+E745+E754</f>
        <v>23057.599999999999</v>
      </c>
      <c r="F715" s="7">
        <f>F720+F725+F730+F735+F740+F745</f>
        <v>6258.5</v>
      </c>
      <c r="G715" s="7">
        <f>G720+G725+G730+G735+G740+G745</f>
        <v>4836</v>
      </c>
      <c r="H715" s="7">
        <f>H720+H725+H730+H735+H740+H745</f>
        <v>2480</v>
      </c>
      <c r="I715" s="7">
        <f>I720+I725+I730+I735+I740+I745</f>
        <v>0</v>
      </c>
      <c r="J715" s="7">
        <f>J720+J725+J730+J735+J740+J745</f>
        <v>0</v>
      </c>
      <c r="K715" s="10"/>
    </row>
    <row r="716" spans="1:11">
      <c r="A716" s="8">
        <v>706</v>
      </c>
      <c r="B716" s="10" t="s">
        <v>5</v>
      </c>
      <c r="C716" s="7">
        <f t="shared" si="288"/>
        <v>0</v>
      </c>
      <c r="D716" s="7">
        <f t="shared" si="289"/>
        <v>0</v>
      </c>
      <c r="E716" s="7">
        <f t="shared" si="289"/>
        <v>0</v>
      </c>
      <c r="F716" s="7">
        <f t="shared" si="289"/>
        <v>0</v>
      </c>
      <c r="G716" s="7">
        <f t="shared" ref="G716:G745" si="294">H716+I716+J716+K716+L716+M716+N716</f>
        <v>0</v>
      </c>
      <c r="H716" s="7">
        <f t="shared" ref="H716:H745" si="295">I716+J716+K716+L716+M716+N716+O716</f>
        <v>0</v>
      </c>
      <c r="I716" s="7">
        <f t="shared" ref="I716:I745" si="296">J716+K716+L716+M716+N716+O716+P716</f>
        <v>0</v>
      </c>
      <c r="J716" s="7">
        <f t="shared" ref="J716:J745" si="297">K716+L716+M716+N716+O716+P716+Q716</f>
        <v>0</v>
      </c>
      <c r="K716" s="10"/>
    </row>
    <row r="717" spans="1:11" ht="38.25">
      <c r="A717" s="8">
        <v>707</v>
      </c>
      <c r="B717" s="13" t="s">
        <v>35</v>
      </c>
      <c r="C717" s="9">
        <f>D717+E717+F717+G717+H717+I717+J717</f>
        <v>5612.3000000000011</v>
      </c>
      <c r="D717" s="9">
        <f>D718+D719+D720+D721</f>
        <v>3015.7000000000003</v>
      </c>
      <c r="E717" s="9">
        <f>E718+E719+E720+E721</f>
        <v>2596.6000000000004</v>
      </c>
      <c r="F717" s="9">
        <f t="shared" si="289"/>
        <v>0</v>
      </c>
      <c r="G717" s="9">
        <f t="shared" si="294"/>
        <v>0</v>
      </c>
      <c r="H717" s="9">
        <f t="shared" si="295"/>
        <v>0</v>
      </c>
      <c r="I717" s="9">
        <f t="shared" si="296"/>
        <v>0</v>
      </c>
      <c r="J717" s="9">
        <f t="shared" si="297"/>
        <v>0</v>
      </c>
      <c r="K717" s="10"/>
    </row>
    <row r="718" spans="1:11">
      <c r="A718" s="8">
        <v>708</v>
      </c>
      <c r="B718" s="13" t="s">
        <v>2</v>
      </c>
      <c r="C718" s="7">
        <f t="shared" si="288"/>
        <v>0</v>
      </c>
      <c r="D718" s="7">
        <f t="shared" si="289"/>
        <v>0</v>
      </c>
      <c r="E718" s="7">
        <f t="shared" si="289"/>
        <v>0</v>
      </c>
      <c r="F718" s="7">
        <f t="shared" si="289"/>
        <v>0</v>
      </c>
      <c r="G718" s="7">
        <f t="shared" si="294"/>
        <v>0</v>
      </c>
      <c r="H718" s="7">
        <f t="shared" si="295"/>
        <v>0</v>
      </c>
      <c r="I718" s="7">
        <f t="shared" si="296"/>
        <v>0</v>
      </c>
      <c r="J718" s="7">
        <f t="shared" si="297"/>
        <v>0</v>
      </c>
      <c r="K718" s="10"/>
    </row>
    <row r="719" spans="1:11">
      <c r="A719" s="8">
        <v>709</v>
      </c>
      <c r="B719" s="10" t="s">
        <v>3</v>
      </c>
      <c r="C719" s="7">
        <f t="shared" si="288"/>
        <v>5511.7000000000007</v>
      </c>
      <c r="D719" s="7">
        <v>2965.4</v>
      </c>
      <c r="E719" s="7">
        <v>2546.3000000000002</v>
      </c>
      <c r="F719" s="7">
        <f t="shared" si="289"/>
        <v>0</v>
      </c>
      <c r="G719" s="7">
        <f t="shared" si="294"/>
        <v>0</v>
      </c>
      <c r="H719" s="7">
        <f t="shared" si="295"/>
        <v>0</v>
      </c>
      <c r="I719" s="7">
        <f t="shared" si="296"/>
        <v>0</v>
      </c>
      <c r="J719" s="7">
        <f t="shared" si="297"/>
        <v>0</v>
      </c>
      <c r="K719" s="10"/>
    </row>
    <row r="720" spans="1:11">
      <c r="A720" s="8">
        <v>710</v>
      </c>
      <c r="B720" s="10" t="s">
        <v>4</v>
      </c>
      <c r="C720" s="7">
        <f>D720+E720+F720+G720+H720+I720+J720</f>
        <v>100.6</v>
      </c>
      <c r="D720" s="7">
        <v>50.3</v>
      </c>
      <c r="E720" s="7">
        <v>50.3</v>
      </c>
      <c r="F720" s="7">
        <f t="shared" si="289"/>
        <v>0</v>
      </c>
      <c r="G720" s="7">
        <f t="shared" si="294"/>
        <v>0</v>
      </c>
      <c r="H720" s="7">
        <f t="shared" si="295"/>
        <v>0</v>
      </c>
      <c r="I720" s="7">
        <f t="shared" si="296"/>
        <v>0</v>
      </c>
      <c r="J720" s="7">
        <f t="shared" si="297"/>
        <v>0</v>
      </c>
      <c r="K720" s="10"/>
    </row>
    <row r="721" spans="1:11">
      <c r="A721" s="8">
        <v>711</v>
      </c>
      <c r="B721" s="10" t="s">
        <v>5</v>
      </c>
      <c r="C721" s="7">
        <f t="shared" si="288"/>
        <v>0</v>
      </c>
      <c r="D721" s="7">
        <f t="shared" si="289"/>
        <v>0</v>
      </c>
      <c r="E721" s="7">
        <f t="shared" si="289"/>
        <v>0</v>
      </c>
      <c r="F721" s="7">
        <f t="shared" si="289"/>
        <v>0</v>
      </c>
      <c r="G721" s="7">
        <f t="shared" si="294"/>
        <v>0</v>
      </c>
      <c r="H721" s="7">
        <f t="shared" si="295"/>
        <v>0</v>
      </c>
      <c r="I721" s="7">
        <f t="shared" si="296"/>
        <v>0</v>
      </c>
      <c r="J721" s="7">
        <f t="shared" si="297"/>
        <v>0</v>
      </c>
      <c r="K721" s="10"/>
    </row>
    <row r="722" spans="1:11" ht="38.25">
      <c r="A722" s="8">
        <v>712</v>
      </c>
      <c r="B722" s="13" t="s">
        <v>305</v>
      </c>
      <c r="C722" s="9">
        <f t="shared" si="288"/>
        <v>10235</v>
      </c>
      <c r="D722" s="9">
        <f>D724+D725+D726</f>
        <v>10235</v>
      </c>
      <c r="E722" s="9">
        <f>E724+E725+E726</f>
        <v>0</v>
      </c>
      <c r="F722" s="9">
        <f t="shared" si="289"/>
        <v>0</v>
      </c>
      <c r="G722" s="9">
        <f t="shared" si="294"/>
        <v>0</v>
      </c>
      <c r="H722" s="9">
        <f t="shared" si="295"/>
        <v>0</v>
      </c>
      <c r="I722" s="9">
        <f t="shared" si="296"/>
        <v>0</v>
      </c>
      <c r="J722" s="9">
        <f t="shared" si="297"/>
        <v>0</v>
      </c>
      <c r="K722" s="10"/>
    </row>
    <row r="723" spans="1:11">
      <c r="A723" s="8">
        <v>713</v>
      </c>
      <c r="B723" s="10" t="s">
        <v>2</v>
      </c>
      <c r="C723" s="7">
        <f t="shared" si="288"/>
        <v>0</v>
      </c>
      <c r="D723" s="7">
        <f t="shared" ref="D723" si="298">E723+F723+G723+H723+I723+J723+K723</f>
        <v>0</v>
      </c>
      <c r="E723" s="7">
        <f t="shared" ref="E723" si="299">F723+G723+H723+I723+J723+K723+L723</f>
        <v>0</v>
      </c>
      <c r="F723" s="7">
        <f t="shared" si="289"/>
        <v>0</v>
      </c>
      <c r="G723" s="7">
        <f t="shared" si="294"/>
        <v>0</v>
      </c>
      <c r="H723" s="7">
        <f t="shared" si="295"/>
        <v>0</v>
      </c>
      <c r="I723" s="7">
        <f t="shared" si="296"/>
        <v>0</v>
      </c>
      <c r="J723" s="7">
        <f t="shared" si="297"/>
        <v>0</v>
      </c>
      <c r="K723" s="10"/>
    </row>
    <row r="724" spans="1:11">
      <c r="A724" s="8">
        <v>714</v>
      </c>
      <c r="B724" s="10" t="s">
        <v>3</v>
      </c>
      <c r="C724" s="7">
        <f t="shared" si="288"/>
        <v>0</v>
      </c>
      <c r="D724" s="7">
        <f t="shared" si="289"/>
        <v>0</v>
      </c>
      <c r="E724" s="7">
        <f t="shared" si="289"/>
        <v>0</v>
      </c>
      <c r="F724" s="7">
        <f t="shared" si="289"/>
        <v>0</v>
      </c>
      <c r="G724" s="7">
        <f t="shared" si="294"/>
        <v>0</v>
      </c>
      <c r="H724" s="7">
        <f t="shared" si="295"/>
        <v>0</v>
      </c>
      <c r="I724" s="7">
        <f t="shared" si="296"/>
        <v>0</v>
      </c>
      <c r="J724" s="7">
        <f t="shared" si="297"/>
        <v>0</v>
      </c>
      <c r="K724" s="10"/>
    </row>
    <row r="725" spans="1:11">
      <c r="A725" s="8">
        <v>715</v>
      </c>
      <c r="B725" s="10" t="s">
        <v>4</v>
      </c>
      <c r="C725" s="7">
        <f t="shared" si="288"/>
        <v>10235</v>
      </c>
      <c r="D725" s="7">
        <f>11000-645-20-100</f>
        <v>10235</v>
      </c>
      <c r="E725" s="7">
        <v>0</v>
      </c>
      <c r="F725" s="7">
        <f t="shared" si="289"/>
        <v>0</v>
      </c>
      <c r="G725" s="7">
        <f t="shared" si="294"/>
        <v>0</v>
      </c>
      <c r="H725" s="7">
        <f t="shared" si="295"/>
        <v>0</v>
      </c>
      <c r="I725" s="7">
        <f t="shared" si="296"/>
        <v>0</v>
      </c>
      <c r="J725" s="7">
        <f t="shared" si="297"/>
        <v>0</v>
      </c>
      <c r="K725" s="10"/>
    </row>
    <row r="726" spans="1:11">
      <c r="A726" s="8">
        <v>716</v>
      </c>
      <c r="B726" s="10" t="s">
        <v>5</v>
      </c>
      <c r="C726" s="7">
        <f t="shared" si="288"/>
        <v>0</v>
      </c>
      <c r="D726" s="7">
        <f>E726+F726+G726+H726+I726+J726+K726</f>
        <v>0</v>
      </c>
      <c r="E726" s="7">
        <f t="shared" si="289"/>
        <v>0</v>
      </c>
      <c r="F726" s="7">
        <f t="shared" si="289"/>
        <v>0</v>
      </c>
      <c r="G726" s="7">
        <f t="shared" si="294"/>
        <v>0</v>
      </c>
      <c r="H726" s="7">
        <f t="shared" si="295"/>
        <v>0</v>
      </c>
      <c r="I726" s="7">
        <f t="shared" si="296"/>
        <v>0</v>
      </c>
      <c r="J726" s="7">
        <f t="shared" si="297"/>
        <v>0</v>
      </c>
      <c r="K726" s="10"/>
    </row>
    <row r="727" spans="1:11" ht="25.5">
      <c r="A727" s="8">
        <v>717</v>
      </c>
      <c r="B727" s="13" t="s">
        <v>36</v>
      </c>
      <c r="C727" s="9">
        <f>D727+E727+F727+G727+H727+I727+J727</f>
        <v>0</v>
      </c>
      <c r="D727" s="9">
        <f>D729+D730+D731</f>
        <v>0</v>
      </c>
      <c r="E727" s="9">
        <f>E729+E730+E731</f>
        <v>0</v>
      </c>
      <c r="F727" s="9">
        <f t="shared" si="289"/>
        <v>0</v>
      </c>
      <c r="G727" s="9">
        <f t="shared" si="294"/>
        <v>0</v>
      </c>
      <c r="H727" s="9">
        <f t="shared" si="295"/>
        <v>0</v>
      </c>
      <c r="I727" s="9">
        <f t="shared" si="296"/>
        <v>0</v>
      </c>
      <c r="J727" s="9">
        <f t="shared" si="297"/>
        <v>0</v>
      </c>
      <c r="K727" s="10"/>
    </row>
    <row r="728" spans="1:11">
      <c r="A728" s="8">
        <v>718</v>
      </c>
      <c r="B728" s="13" t="s">
        <v>2</v>
      </c>
      <c r="C728" s="7">
        <f t="shared" si="288"/>
        <v>0</v>
      </c>
      <c r="D728" s="7">
        <f t="shared" ref="D728" si="300">E728+F728+G728+H728+I728+J728+K728</f>
        <v>0</v>
      </c>
      <c r="E728" s="7">
        <f t="shared" ref="E728" si="301">F728+G728+H728+I728+J728+K728+L728</f>
        <v>0</v>
      </c>
      <c r="F728" s="7">
        <f t="shared" si="289"/>
        <v>0</v>
      </c>
      <c r="G728" s="7">
        <f t="shared" si="294"/>
        <v>0</v>
      </c>
      <c r="H728" s="7">
        <f t="shared" si="295"/>
        <v>0</v>
      </c>
      <c r="I728" s="7">
        <f t="shared" si="296"/>
        <v>0</v>
      </c>
      <c r="J728" s="7">
        <f t="shared" si="297"/>
        <v>0</v>
      </c>
      <c r="K728" s="10"/>
    </row>
    <row r="729" spans="1:11">
      <c r="A729" s="8">
        <v>719</v>
      </c>
      <c r="B729" s="10" t="s">
        <v>3</v>
      </c>
      <c r="C729" s="7">
        <f t="shared" si="288"/>
        <v>0</v>
      </c>
      <c r="D729" s="7">
        <f t="shared" si="289"/>
        <v>0</v>
      </c>
      <c r="E729" s="7">
        <f t="shared" si="289"/>
        <v>0</v>
      </c>
      <c r="F729" s="7">
        <f t="shared" si="289"/>
        <v>0</v>
      </c>
      <c r="G729" s="7">
        <f t="shared" si="294"/>
        <v>0</v>
      </c>
      <c r="H729" s="7">
        <f t="shared" si="295"/>
        <v>0</v>
      </c>
      <c r="I729" s="7">
        <f t="shared" si="296"/>
        <v>0</v>
      </c>
      <c r="J729" s="7">
        <f t="shared" si="297"/>
        <v>0</v>
      </c>
      <c r="K729" s="10"/>
    </row>
    <row r="730" spans="1:11">
      <c r="A730" s="8">
        <v>720</v>
      </c>
      <c r="B730" s="10" t="s">
        <v>4</v>
      </c>
      <c r="C730" s="7">
        <f t="shared" si="288"/>
        <v>0</v>
      </c>
      <c r="D730" s="7">
        <v>0</v>
      </c>
      <c r="E730" s="7">
        <v>0</v>
      </c>
      <c r="F730" s="7">
        <f t="shared" si="289"/>
        <v>0</v>
      </c>
      <c r="G730" s="7">
        <f t="shared" si="294"/>
        <v>0</v>
      </c>
      <c r="H730" s="7">
        <f t="shared" si="295"/>
        <v>0</v>
      </c>
      <c r="I730" s="7">
        <f t="shared" si="296"/>
        <v>0</v>
      </c>
      <c r="J730" s="7">
        <f t="shared" si="297"/>
        <v>0</v>
      </c>
      <c r="K730" s="10"/>
    </row>
    <row r="731" spans="1:11">
      <c r="A731" s="8">
        <v>721</v>
      </c>
      <c r="B731" s="10" t="s">
        <v>5</v>
      </c>
      <c r="C731" s="7">
        <f t="shared" si="288"/>
        <v>0</v>
      </c>
      <c r="D731" s="7">
        <f t="shared" si="289"/>
        <v>0</v>
      </c>
      <c r="E731" s="7">
        <f t="shared" si="289"/>
        <v>0</v>
      </c>
      <c r="F731" s="7">
        <f t="shared" si="289"/>
        <v>0</v>
      </c>
      <c r="G731" s="7">
        <f t="shared" si="294"/>
        <v>0</v>
      </c>
      <c r="H731" s="7">
        <f t="shared" si="295"/>
        <v>0</v>
      </c>
      <c r="I731" s="7">
        <f t="shared" si="296"/>
        <v>0</v>
      </c>
      <c r="J731" s="7">
        <f t="shared" si="297"/>
        <v>0</v>
      </c>
      <c r="K731" s="10"/>
    </row>
    <row r="732" spans="1:11" ht="38.25">
      <c r="A732" s="8">
        <v>722</v>
      </c>
      <c r="B732" s="13" t="s">
        <v>37</v>
      </c>
      <c r="C732" s="7">
        <f t="shared" si="288"/>
        <v>7316</v>
      </c>
      <c r="D732" s="7">
        <v>0</v>
      </c>
      <c r="E732" s="7">
        <f>E734+E735+E736</f>
        <v>0</v>
      </c>
      <c r="F732" s="7">
        <v>0</v>
      </c>
      <c r="G732" s="7">
        <f>G734+G735+G736</f>
        <v>4836</v>
      </c>
      <c r="H732" s="7">
        <f>H734+H735+H736</f>
        <v>2480</v>
      </c>
      <c r="I732" s="7">
        <f t="shared" si="296"/>
        <v>0</v>
      </c>
      <c r="J732" s="7">
        <f t="shared" si="297"/>
        <v>0</v>
      </c>
      <c r="K732" s="10"/>
    </row>
    <row r="733" spans="1:11">
      <c r="A733" s="8">
        <v>723</v>
      </c>
      <c r="B733" s="13" t="s">
        <v>2</v>
      </c>
      <c r="C733" s="7">
        <f t="shared" si="288"/>
        <v>0</v>
      </c>
      <c r="D733" s="7">
        <f t="shared" ref="D733" si="302">E733+F733+G733+H733+I733+J733+K733</f>
        <v>0</v>
      </c>
      <c r="E733" s="7">
        <f t="shared" ref="E733" si="303">F733+G733+H733+I733+J733+K733+L733</f>
        <v>0</v>
      </c>
      <c r="F733" s="7">
        <f t="shared" ref="F733" si="304">G733+H733+I733+J733+K733+L733+M733</f>
        <v>0</v>
      </c>
      <c r="G733" s="7">
        <f t="shared" ref="G733" si="305">H733+I733+J733+K733+L733+M733+N733</f>
        <v>0</v>
      </c>
      <c r="H733" s="7">
        <f t="shared" ref="H733" si="306">I733+J733+K733+L733+M733+N733+O733</f>
        <v>0</v>
      </c>
      <c r="I733" s="7">
        <f t="shared" si="296"/>
        <v>0</v>
      </c>
      <c r="J733" s="7">
        <f t="shared" si="297"/>
        <v>0</v>
      </c>
      <c r="K733" s="10"/>
    </row>
    <row r="734" spans="1:11">
      <c r="A734" s="8">
        <v>724</v>
      </c>
      <c r="B734" s="10" t="s">
        <v>3</v>
      </c>
      <c r="C734" s="7">
        <f t="shared" si="288"/>
        <v>0</v>
      </c>
      <c r="D734" s="7">
        <f t="shared" ref="D734:D743" si="307">E734+F734+G734+H734+I734+J734+K734</f>
        <v>0</v>
      </c>
      <c r="E734" s="7">
        <f t="shared" ref="E734:E744" si="308">F734+G734+H734+I734+J734+K734+L734</f>
        <v>0</v>
      </c>
      <c r="F734" s="7">
        <f t="shared" ref="F734:F745" si="309">G734+H734+I734+J734+K734+L734+M734</f>
        <v>0</v>
      </c>
      <c r="G734" s="7">
        <f t="shared" si="294"/>
        <v>0</v>
      </c>
      <c r="H734" s="7">
        <f t="shared" si="295"/>
        <v>0</v>
      </c>
      <c r="I734" s="7">
        <f t="shared" si="296"/>
        <v>0</v>
      </c>
      <c r="J734" s="7">
        <f t="shared" si="297"/>
        <v>0</v>
      </c>
      <c r="K734" s="10"/>
    </row>
    <row r="735" spans="1:11">
      <c r="A735" s="8">
        <v>725</v>
      </c>
      <c r="B735" s="10" t="s">
        <v>4</v>
      </c>
      <c r="C735" s="7">
        <f t="shared" si="288"/>
        <v>7316</v>
      </c>
      <c r="D735" s="7">
        <v>0</v>
      </c>
      <c r="E735" s="7">
        <v>0</v>
      </c>
      <c r="F735" s="7">
        <v>0</v>
      </c>
      <c r="G735" s="7">
        <v>4836</v>
      </c>
      <c r="H735" s="7">
        <v>2480</v>
      </c>
      <c r="I735" s="7">
        <f t="shared" si="296"/>
        <v>0</v>
      </c>
      <c r="J735" s="7">
        <f t="shared" si="297"/>
        <v>0</v>
      </c>
      <c r="K735" s="10"/>
    </row>
    <row r="736" spans="1:11">
      <c r="A736" s="8">
        <v>726</v>
      </c>
      <c r="B736" s="10" t="s">
        <v>5</v>
      </c>
      <c r="C736" s="7">
        <f t="shared" si="288"/>
        <v>0</v>
      </c>
      <c r="D736" s="7">
        <f t="shared" si="307"/>
        <v>0</v>
      </c>
      <c r="E736" s="7">
        <f t="shared" si="308"/>
        <v>0</v>
      </c>
      <c r="F736" s="7">
        <f t="shared" si="309"/>
        <v>0</v>
      </c>
      <c r="G736" s="7">
        <f t="shared" si="294"/>
        <v>0</v>
      </c>
      <c r="H736" s="7">
        <f t="shared" si="295"/>
        <v>0</v>
      </c>
      <c r="I736" s="7">
        <f t="shared" si="296"/>
        <v>0</v>
      </c>
      <c r="J736" s="7">
        <f t="shared" si="297"/>
        <v>0</v>
      </c>
      <c r="K736" s="10"/>
    </row>
    <row r="737" spans="1:11" ht="27" customHeight="1">
      <c r="A737" s="8">
        <v>727</v>
      </c>
      <c r="B737" s="13" t="s">
        <v>38</v>
      </c>
      <c r="C737" s="7">
        <f>D737+E737+F737+G737+H737+I737+J737</f>
        <v>6258.5</v>
      </c>
      <c r="D737" s="7">
        <v>0</v>
      </c>
      <c r="E737" s="7">
        <v>0</v>
      </c>
      <c r="F737" s="7">
        <f>F739+F740+F741</f>
        <v>6258.5</v>
      </c>
      <c r="G737" s="7">
        <f t="shared" si="294"/>
        <v>0</v>
      </c>
      <c r="H737" s="7">
        <f t="shared" si="295"/>
        <v>0</v>
      </c>
      <c r="I737" s="7">
        <f t="shared" si="296"/>
        <v>0</v>
      </c>
      <c r="J737" s="7">
        <f t="shared" si="297"/>
        <v>0</v>
      </c>
      <c r="K737" s="10"/>
    </row>
    <row r="738" spans="1:11" ht="12.75" customHeight="1">
      <c r="A738" s="8">
        <v>728</v>
      </c>
      <c r="B738" s="13" t="s">
        <v>2</v>
      </c>
      <c r="C738" s="7">
        <f t="shared" ref="C738" si="310">D738+E738+F738+G738+H738+I738+J738</f>
        <v>0</v>
      </c>
      <c r="D738" s="7">
        <f t="shared" ref="D738" si="311">E738+F738+G738+H738+I738+J738+K738</f>
        <v>0</v>
      </c>
      <c r="E738" s="7">
        <f t="shared" ref="E738" si="312">F738+G738+H738+I738+J738+K738+L738</f>
        <v>0</v>
      </c>
      <c r="F738" s="7">
        <f t="shared" ref="F738" si="313">G738+H738+I738+J738+K738+L738+M738</f>
        <v>0</v>
      </c>
      <c r="G738" s="7">
        <f t="shared" si="294"/>
        <v>0</v>
      </c>
      <c r="H738" s="7">
        <f t="shared" si="295"/>
        <v>0</v>
      </c>
      <c r="I738" s="7">
        <f t="shared" si="296"/>
        <v>0</v>
      </c>
      <c r="J738" s="7">
        <f t="shared" si="297"/>
        <v>0</v>
      </c>
      <c r="K738" s="10"/>
    </row>
    <row r="739" spans="1:11">
      <c r="A739" s="8">
        <v>729</v>
      </c>
      <c r="B739" s="10" t="s">
        <v>3</v>
      </c>
      <c r="C739" s="7">
        <f t="shared" si="288"/>
        <v>0</v>
      </c>
      <c r="D739" s="7">
        <f t="shared" si="307"/>
        <v>0</v>
      </c>
      <c r="E739" s="7">
        <f t="shared" si="308"/>
        <v>0</v>
      </c>
      <c r="F739" s="7">
        <f t="shared" si="309"/>
        <v>0</v>
      </c>
      <c r="G739" s="7">
        <f t="shared" si="294"/>
        <v>0</v>
      </c>
      <c r="H739" s="7">
        <f t="shared" si="295"/>
        <v>0</v>
      </c>
      <c r="I739" s="7">
        <f t="shared" si="296"/>
        <v>0</v>
      </c>
      <c r="J739" s="7">
        <f t="shared" si="297"/>
        <v>0</v>
      </c>
      <c r="K739" s="10"/>
    </row>
    <row r="740" spans="1:11">
      <c r="A740" s="8">
        <v>730</v>
      </c>
      <c r="B740" s="10" t="s">
        <v>4</v>
      </c>
      <c r="C740" s="7">
        <f t="shared" si="288"/>
        <v>6258.5</v>
      </c>
      <c r="D740" s="7">
        <v>0</v>
      </c>
      <c r="E740" s="7">
        <v>0</v>
      </c>
      <c r="F740" s="7">
        <v>6258.5</v>
      </c>
      <c r="G740" s="7">
        <f t="shared" si="294"/>
        <v>0</v>
      </c>
      <c r="H740" s="7">
        <f t="shared" si="295"/>
        <v>0</v>
      </c>
      <c r="I740" s="7">
        <f t="shared" si="296"/>
        <v>0</v>
      </c>
      <c r="J740" s="7">
        <f t="shared" si="297"/>
        <v>0</v>
      </c>
      <c r="K740" s="10"/>
    </row>
    <row r="741" spans="1:11">
      <c r="A741" s="8">
        <v>731</v>
      </c>
      <c r="B741" s="10" t="s">
        <v>5</v>
      </c>
      <c r="C741" s="7">
        <f t="shared" si="288"/>
        <v>0</v>
      </c>
      <c r="D741" s="7">
        <f t="shared" si="307"/>
        <v>0</v>
      </c>
      <c r="E741" s="7">
        <f t="shared" si="308"/>
        <v>0</v>
      </c>
      <c r="F741" s="7">
        <f t="shared" si="309"/>
        <v>0</v>
      </c>
      <c r="G741" s="7">
        <f t="shared" si="294"/>
        <v>0</v>
      </c>
      <c r="H741" s="7">
        <f t="shared" si="295"/>
        <v>0</v>
      </c>
      <c r="I741" s="7">
        <f t="shared" si="296"/>
        <v>0</v>
      </c>
      <c r="J741" s="7">
        <f t="shared" si="297"/>
        <v>0</v>
      </c>
      <c r="K741" s="10"/>
    </row>
    <row r="742" spans="1:11" ht="51">
      <c r="A742" s="8">
        <v>732</v>
      </c>
      <c r="B742" s="13" t="s">
        <v>207</v>
      </c>
      <c r="C742" s="7">
        <f t="shared" si="288"/>
        <v>334</v>
      </c>
      <c r="D742" s="7">
        <f>D743+D744+D745+D746</f>
        <v>167</v>
      </c>
      <c r="E742" s="7">
        <f>E743+E744+E745+E746</f>
        <v>167</v>
      </c>
      <c r="F742" s="7">
        <f t="shared" si="309"/>
        <v>0</v>
      </c>
      <c r="G742" s="7">
        <f t="shared" si="294"/>
        <v>0</v>
      </c>
      <c r="H742" s="7">
        <f t="shared" si="295"/>
        <v>0</v>
      </c>
      <c r="I742" s="7">
        <f t="shared" si="296"/>
        <v>0</v>
      </c>
      <c r="J742" s="7">
        <f t="shared" si="297"/>
        <v>0</v>
      </c>
      <c r="K742" s="10"/>
    </row>
    <row r="743" spans="1:11">
      <c r="A743" s="8">
        <v>733</v>
      </c>
      <c r="B743" s="13" t="s">
        <v>2</v>
      </c>
      <c r="C743" s="7">
        <f t="shared" si="288"/>
        <v>0</v>
      </c>
      <c r="D743" s="7">
        <f t="shared" si="307"/>
        <v>0</v>
      </c>
      <c r="E743" s="7">
        <f t="shared" si="308"/>
        <v>0</v>
      </c>
      <c r="F743" s="7">
        <f t="shared" si="309"/>
        <v>0</v>
      </c>
      <c r="G743" s="7">
        <f t="shared" si="294"/>
        <v>0</v>
      </c>
      <c r="H743" s="7">
        <f t="shared" si="295"/>
        <v>0</v>
      </c>
      <c r="I743" s="7">
        <f t="shared" si="296"/>
        <v>0</v>
      </c>
      <c r="J743" s="7">
        <f t="shared" si="297"/>
        <v>0</v>
      </c>
      <c r="K743" s="10"/>
    </row>
    <row r="744" spans="1:11">
      <c r="A744" s="8">
        <v>734</v>
      </c>
      <c r="B744" s="10" t="s">
        <v>3</v>
      </c>
      <c r="C744" s="7">
        <f t="shared" si="288"/>
        <v>0</v>
      </c>
      <c r="D744" s="7">
        <v>0</v>
      </c>
      <c r="E744" s="7">
        <f t="shared" si="308"/>
        <v>0</v>
      </c>
      <c r="F744" s="7">
        <f t="shared" si="309"/>
        <v>0</v>
      </c>
      <c r="G744" s="7">
        <f t="shared" si="294"/>
        <v>0</v>
      </c>
      <c r="H744" s="7">
        <f t="shared" si="295"/>
        <v>0</v>
      </c>
      <c r="I744" s="7">
        <f t="shared" si="296"/>
        <v>0</v>
      </c>
      <c r="J744" s="7">
        <f t="shared" si="297"/>
        <v>0</v>
      </c>
      <c r="K744" s="10"/>
    </row>
    <row r="745" spans="1:11">
      <c r="A745" s="8">
        <v>735</v>
      </c>
      <c r="B745" s="10" t="s">
        <v>4</v>
      </c>
      <c r="C745" s="7">
        <f t="shared" si="288"/>
        <v>334</v>
      </c>
      <c r="D745" s="7">
        <v>167</v>
      </c>
      <c r="E745" s="7">
        <v>167</v>
      </c>
      <c r="F745" s="7">
        <f t="shared" si="309"/>
        <v>0</v>
      </c>
      <c r="G745" s="7">
        <f t="shared" si="294"/>
        <v>0</v>
      </c>
      <c r="H745" s="7">
        <f t="shared" si="295"/>
        <v>0</v>
      </c>
      <c r="I745" s="7">
        <f t="shared" si="296"/>
        <v>0</v>
      </c>
      <c r="J745" s="7">
        <f t="shared" si="297"/>
        <v>0</v>
      </c>
      <c r="K745" s="10"/>
    </row>
    <row r="746" spans="1:11">
      <c r="A746" s="8">
        <v>736</v>
      </c>
      <c r="B746" s="10" t="s">
        <v>23</v>
      </c>
      <c r="C746" s="7">
        <v>0</v>
      </c>
      <c r="D746" s="7">
        <v>0</v>
      </c>
      <c r="E746" s="7">
        <v>0</v>
      </c>
      <c r="F746" s="7">
        <v>0</v>
      </c>
      <c r="G746" s="7">
        <v>0</v>
      </c>
      <c r="H746" s="7">
        <v>0</v>
      </c>
      <c r="I746" s="7">
        <v>0</v>
      </c>
      <c r="J746" s="7">
        <v>0</v>
      </c>
      <c r="K746" s="10"/>
    </row>
    <row r="747" spans="1:11" ht="38.25">
      <c r="A747" s="8">
        <v>737</v>
      </c>
      <c r="B747" s="13" t="s">
        <v>335</v>
      </c>
      <c r="C747" s="7">
        <f>D747+E747+F747+G747+H747+I747+J747</f>
        <v>20</v>
      </c>
      <c r="D747" s="7">
        <f>D748+D749+D750+D755</f>
        <v>20</v>
      </c>
      <c r="E747" s="7">
        <v>0</v>
      </c>
      <c r="F747" s="7">
        <v>0</v>
      </c>
      <c r="G747" s="7">
        <v>0</v>
      </c>
      <c r="H747" s="7">
        <v>0</v>
      </c>
      <c r="I747" s="7">
        <v>0</v>
      </c>
      <c r="J747" s="7">
        <v>0</v>
      </c>
      <c r="K747" s="10"/>
    </row>
    <row r="748" spans="1:11">
      <c r="A748" s="8">
        <v>738</v>
      </c>
      <c r="B748" s="10" t="s">
        <v>2</v>
      </c>
      <c r="C748" s="7">
        <v>0</v>
      </c>
      <c r="D748" s="7">
        <v>0</v>
      </c>
      <c r="E748" s="7">
        <v>0</v>
      </c>
      <c r="F748" s="7">
        <v>0</v>
      </c>
      <c r="G748" s="7">
        <v>0</v>
      </c>
      <c r="H748" s="7">
        <v>0</v>
      </c>
      <c r="I748" s="7">
        <v>0</v>
      </c>
      <c r="J748" s="59">
        <v>0</v>
      </c>
      <c r="K748" s="10"/>
    </row>
    <row r="749" spans="1:11">
      <c r="A749" s="8">
        <v>739</v>
      </c>
      <c r="B749" s="10" t="s">
        <v>328</v>
      </c>
      <c r="C749" s="7">
        <v>0</v>
      </c>
      <c r="D749" s="7">
        <v>0</v>
      </c>
      <c r="E749" s="7">
        <v>0</v>
      </c>
      <c r="F749" s="7">
        <v>0</v>
      </c>
      <c r="G749" s="7">
        <v>0</v>
      </c>
      <c r="H749" s="7">
        <v>0</v>
      </c>
      <c r="I749" s="7">
        <v>0</v>
      </c>
      <c r="J749" s="7">
        <v>0</v>
      </c>
      <c r="K749" s="10"/>
    </row>
    <row r="750" spans="1:11">
      <c r="A750" s="8">
        <v>740</v>
      </c>
      <c r="B750" s="10" t="s">
        <v>50</v>
      </c>
      <c r="C750" s="7">
        <f>D750+E750+F750+G750+H750+I750+J750</f>
        <v>20</v>
      </c>
      <c r="D750" s="7">
        <v>20</v>
      </c>
      <c r="E750" s="7">
        <v>0</v>
      </c>
      <c r="F750" s="7">
        <v>0</v>
      </c>
      <c r="G750" s="7">
        <v>0</v>
      </c>
      <c r="H750" s="7">
        <v>0</v>
      </c>
      <c r="I750" s="7">
        <v>0</v>
      </c>
      <c r="J750" s="7">
        <v>0</v>
      </c>
      <c r="K750" s="10"/>
    </row>
    <row r="751" spans="1:11" ht="38.25">
      <c r="A751" s="8">
        <v>741</v>
      </c>
      <c r="B751" s="13" t="s">
        <v>356</v>
      </c>
      <c r="C751" s="7">
        <f>D751+E751+F751+G751+H751+I751+J751</f>
        <v>22840.3</v>
      </c>
      <c r="D751" s="7">
        <v>0</v>
      </c>
      <c r="E751" s="7">
        <f>E752+E753+E754+E755</f>
        <v>22840.3</v>
      </c>
      <c r="F751" s="7">
        <v>0</v>
      </c>
      <c r="G751" s="7">
        <v>0</v>
      </c>
      <c r="H751" s="7">
        <v>0</v>
      </c>
      <c r="I751" s="7">
        <v>0</v>
      </c>
      <c r="J751" s="7">
        <v>0</v>
      </c>
      <c r="K751" s="10"/>
    </row>
    <row r="752" spans="1:11">
      <c r="A752" s="8">
        <v>742</v>
      </c>
      <c r="B752" s="10" t="s">
        <v>2</v>
      </c>
      <c r="C752" s="7">
        <v>0</v>
      </c>
      <c r="D752" s="7">
        <v>0</v>
      </c>
      <c r="E752" s="7">
        <v>0</v>
      </c>
      <c r="F752" s="7">
        <v>0</v>
      </c>
      <c r="G752" s="7">
        <v>0</v>
      </c>
      <c r="H752" s="7">
        <v>0</v>
      </c>
      <c r="I752" s="7">
        <v>0</v>
      </c>
      <c r="J752" s="7">
        <v>0</v>
      </c>
      <c r="K752" s="10"/>
    </row>
    <row r="753" spans="1:11">
      <c r="A753" s="8">
        <v>743</v>
      </c>
      <c r="B753" s="10" t="s">
        <v>29</v>
      </c>
      <c r="C753" s="7">
        <v>0</v>
      </c>
      <c r="D753" s="7">
        <v>0</v>
      </c>
      <c r="E753" s="7">
        <v>0</v>
      </c>
      <c r="F753" s="7">
        <v>0</v>
      </c>
      <c r="G753" s="7">
        <v>0</v>
      </c>
      <c r="H753" s="7">
        <v>0</v>
      </c>
      <c r="I753" s="7">
        <v>0</v>
      </c>
      <c r="J753" s="7">
        <v>0</v>
      </c>
      <c r="K753" s="10"/>
    </row>
    <row r="754" spans="1:11">
      <c r="A754" s="8">
        <v>744</v>
      </c>
      <c r="B754" s="10" t="s">
        <v>30</v>
      </c>
      <c r="C754" s="7">
        <f>D754+E754+F754+G754+H754+I754+J754</f>
        <v>22840.3</v>
      </c>
      <c r="D754" s="7">
        <v>0</v>
      </c>
      <c r="E754" s="7">
        <f>22150.3+690</f>
        <v>22840.3</v>
      </c>
      <c r="F754" s="7">
        <v>0</v>
      </c>
      <c r="G754" s="7">
        <v>0</v>
      </c>
      <c r="H754" s="7">
        <v>0</v>
      </c>
      <c r="I754" s="7">
        <v>0</v>
      </c>
      <c r="J754" s="7">
        <v>0</v>
      </c>
      <c r="K754" s="10"/>
    </row>
    <row r="755" spans="1:11">
      <c r="A755" s="8">
        <v>745</v>
      </c>
      <c r="B755" s="10" t="s">
        <v>329</v>
      </c>
      <c r="C755" s="7">
        <v>0</v>
      </c>
      <c r="D755" s="7">
        <v>0</v>
      </c>
      <c r="E755" s="7">
        <v>0</v>
      </c>
      <c r="F755" s="7">
        <v>0</v>
      </c>
      <c r="G755" s="7">
        <v>0</v>
      </c>
      <c r="H755" s="7">
        <v>0</v>
      </c>
      <c r="I755" s="7">
        <v>0</v>
      </c>
      <c r="J755" s="7">
        <v>0</v>
      </c>
      <c r="K755" s="10"/>
    </row>
    <row r="756" spans="1:11" ht="27">
      <c r="A756" s="8">
        <v>746</v>
      </c>
      <c r="B756" s="12" t="s">
        <v>301</v>
      </c>
      <c r="C756" s="9">
        <f t="shared" si="288"/>
        <v>2416.6999999999998</v>
      </c>
      <c r="D756" s="9">
        <f>D758+D759+D760</f>
        <v>100</v>
      </c>
      <c r="E756" s="9">
        <f>E758+E759+E760</f>
        <v>0</v>
      </c>
      <c r="F756" s="9">
        <f>F758+F759+F760</f>
        <v>0</v>
      </c>
      <c r="G756" s="9">
        <f t="shared" ref="G756:J756" si="314">G758+G759+G760</f>
        <v>0</v>
      </c>
      <c r="H756" s="9">
        <f t="shared" si="314"/>
        <v>1263.3</v>
      </c>
      <c r="I756" s="9">
        <f t="shared" si="314"/>
        <v>1053.4000000000001</v>
      </c>
      <c r="J756" s="9">
        <f t="shared" si="314"/>
        <v>0</v>
      </c>
      <c r="K756" s="10"/>
    </row>
    <row r="757" spans="1:11">
      <c r="A757" s="8">
        <v>747</v>
      </c>
      <c r="B757" s="12" t="s">
        <v>2</v>
      </c>
      <c r="C757" s="7">
        <f t="shared" si="288"/>
        <v>0</v>
      </c>
      <c r="D757" s="7">
        <f t="shared" ref="D757" si="315">E757+F757+G757+H757+I757+J757+K757</f>
        <v>0</v>
      </c>
      <c r="E757" s="7">
        <f t="shared" ref="E757" si="316">F757+G757+H757+I757+J757+K757+L757</f>
        <v>0</v>
      </c>
      <c r="F757" s="7">
        <f t="shared" ref="F757" si="317">G757+H757+I757+J757+K757+L757+M757</f>
        <v>0</v>
      </c>
      <c r="G757" s="7">
        <f t="shared" ref="G757" si="318">H757+I757+J757+K757+L757+M757+N757</f>
        <v>0</v>
      </c>
      <c r="H757" s="7">
        <f t="shared" ref="H757" si="319">I757+J757+K757+L757+M757+N757+O757</f>
        <v>0</v>
      </c>
      <c r="I757" s="7">
        <f t="shared" ref="I757" si="320">J757+K757+L757+M757+N757+O757+P757</f>
        <v>0</v>
      </c>
      <c r="J757" s="7">
        <f t="shared" ref="J757" si="321">K757+L757+M757+N757+O757+P757+Q757</f>
        <v>0</v>
      </c>
      <c r="K757" s="10"/>
    </row>
    <row r="758" spans="1:11">
      <c r="A758" s="8">
        <v>748</v>
      </c>
      <c r="B758" s="10" t="s">
        <v>3</v>
      </c>
      <c r="C758" s="7">
        <f t="shared" ref="C758:C762" si="322">D758+E758+F758+G758+H758+I758+J758</f>
        <v>0</v>
      </c>
      <c r="D758" s="7">
        <f t="shared" ref="D758" si="323">E758+F758+G758+H758+I758+J758+K758</f>
        <v>0</v>
      </c>
      <c r="E758" s="7">
        <f t="shared" ref="E758" si="324">F758+G758+H758+I758+J758+K758+L758</f>
        <v>0</v>
      </c>
      <c r="F758" s="7">
        <f t="shared" ref="F758" si="325">G758+H758+I758+J758+K758+L758+M758</f>
        <v>0</v>
      </c>
      <c r="G758" s="7">
        <f t="shared" ref="G758" si="326">H758+I758+J758+K758+L758+M758+N758</f>
        <v>0</v>
      </c>
      <c r="H758" s="7">
        <f t="shared" ref="H758" si="327">I758+J758+K758+L758+M758+N758+O758</f>
        <v>0</v>
      </c>
      <c r="I758" s="7">
        <f t="shared" ref="I758" si="328">J758+K758+L758+M758+N758+O758+P758</f>
        <v>0</v>
      </c>
      <c r="J758" s="7">
        <f t="shared" ref="J758" si="329">K758+L758+M758+N758+O758+P758+Q758</f>
        <v>0</v>
      </c>
      <c r="K758" s="10"/>
    </row>
    <row r="759" spans="1:11">
      <c r="A759" s="8">
        <v>749</v>
      </c>
      <c r="B759" s="10" t="s">
        <v>4</v>
      </c>
      <c r="C759" s="7">
        <f t="shared" si="322"/>
        <v>2416.6999999999998</v>
      </c>
      <c r="D759" s="7">
        <f>D764+D769+D774+D779</f>
        <v>100</v>
      </c>
      <c r="E759" s="7">
        <f>E764+E769+E774+E779</f>
        <v>0</v>
      </c>
      <c r="F759" s="7">
        <f>F764+F769+F774</f>
        <v>0</v>
      </c>
      <c r="G759" s="7">
        <f>G764+G769+G774</f>
        <v>0</v>
      </c>
      <c r="H759" s="7">
        <f>H764+H769+H774+H779</f>
        <v>1263.3</v>
      </c>
      <c r="I759" s="7">
        <f>I764+I769+I774+I779</f>
        <v>1053.4000000000001</v>
      </c>
      <c r="J759" s="7">
        <f>J764+J769+J774</f>
        <v>0</v>
      </c>
      <c r="K759" s="10"/>
    </row>
    <row r="760" spans="1:11">
      <c r="A760" s="8">
        <v>750</v>
      </c>
      <c r="B760" s="10" t="s">
        <v>5</v>
      </c>
      <c r="C760" s="7">
        <f t="shared" si="322"/>
        <v>0</v>
      </c>
      <c r="D760" s="7">
        <f t="shared" ref="D760:D762" si="330">E760+F760+G760+H760+I760+J760+K760</f>
        <v>0</v>
      </c>
      <c r="E760" s="7">
        <f t="shared" ref="E760:E762" si="331">F760+G760+H760+I760+J760+K760+L760</f>
        <v>0</v>
      </c>
      <c r="F760" s="7">
        <f t="shared" ref="F760:F762" si="332">G760+H760+I760+J760+K760+L760+M760</f>
        <v>0</v>
      </c>
      <c r="G760" s="7">
        <f t="shared" ref="G760:G762" si="333">H760+I760+J760+K760+L760+M760+N760</f>
        <v>0</v>
      </c>
      <c r="H760" s="7">
        <f t="shared" ref="H760:H762" si="334">I760+J760+K760+L760+M760+N760+O760</f>
        <v>0</v>
      </c>
      <c r="I760" s="7">
        <f t="shared" ref="I760:I762" si="335">J760+K760+L760+M760+N760+O760+P760</f>
        <v>0</v>
      </c>
      <c r="J760" s="7">
        <f t="shared" ref="J760:J762" si="336">K760+L760+M760+N760+O760+P760+Q760</f>
        <v>0</v>
      </c>
      <c r="K760" s="10"/>
    </row>
    <row r="761" spans="1:11" ht="25.5">
      <c r="A761" s="8">
        <v>751</v>
      </c>
      <c r="B761" s="13" t="s">
        <v>229</v>
      </c>
      <c r="C761" s="7">
        <f t="shared" si="322"/>
        <v>0</v>
      </c>
      <c r="D761" s="7">
        <f t="shared" si="330"/>
        <v>0</v>
      </c>
      <c r="E761" s="7">
        <f t="shared" si="331"/>
        <v>0</v>
      </c>
      <c r="F761" s="7">
        <f t="shared" si="332"/>
        <v>0</v>
      </c>
      <c r="G761" s="7">
        <f t="shared" si="333"/>
        <v>0</v>
      </c>
      <c r="H761" s="7">
        <f t="shared" si="334"/>
        <v>0</v>
      </c>
      <c r="I761" s="7">
        <f t="shared" si="335"/>
        <v>0</v>
      </c>
      <c r="J761" s="7">
        <f t="shared" si="336"/>
        <v>0</v>
      </c>
      <c r="K761" s="10"/>
    </row>
    <row r="762" spans="1:11">
      <c r="A762" s="8">
        <v>752</v>
      </c>
      <c r="B762" s="13" t="s">
        <v>2</v>
      </c>
      <c r="C762" s="7">
        <f t="shared" si="322"/>
        <v>0</v>
      </c>
      <c r="D762" s="7">
        <f t="shared" si="330"/>
        <v>0</v>
      </c>
      <c r="E762" s="7">
        <f t="shared" si="331"/>
        <v>0</v>
      </c>
      <c r="F762" s="7">
        <f t="shared" si="332"/>
        <v>0</v>
      </c>
      <c r="G762" s="7">
        <f t="shared" si="333"/>
        <v>0</v>
      </c>
      <c r="H762" s="7">
        <f t="shared" si="334"/>
        <v>0</v>
      </c>
      <c r="I762" s="7">
        <f t="shared" si="335"/>
        <v>0</v>
      </c>
      <c r="J762" s="7">
        <f t="shared" si="336"/>
        <v>0</v>
      </c>
      <c r="K762" s="10"/>
    </row>
    <row r="763" spans="1:11">
      <c r="A763" s="8">
        <v>753</v>
      </c>
      <c r="B763" s="10" t="s">
        <v>3</v>
      </c>
      <c r="C763" s="7">
        <f t="shared" ref="C763:C767" si="337">D763+E763+F763+G763+H763+I763+J763</f>
        <v>0</v>
      </c>
      <c r="D763" s="7">
        <f t="shared" ref="D763:D767" si="338">E763+F763+G763+H763+I763+J763+K763</f>
        <v>0</v>
      </c>
      <c r="E763" s="7">
        <f t="shared" ref="E763:E767" si="339">F763+G763+H763+I763+J763+K763+L763</f>
        <v>0</v>
      </c>
      <c r="F763" s="7">
        <f t="shared" ref="F763:F767" si="340">G763+H763+I763+J763+K763+L763+M763</f>
        <v>0</v>
      </c>
      <c r="G763" s="7">
        <f t="shared" ref="G763:G767" si="341">H763+I763+J763+K763+L763+M763+N763</f>
        <v>0</v>
      </c>
      <c r="H763" s="7">
        <f t="shared" ref="H763:H767" si="342">I763+J763+K763+L763+M763+N763+O763</f>
        <v>0</v>
      </c>
      <c r="I763" s="7">
        <f t="shared" ref="I763:I767" si="343">J763+K763+L763+M763+N763+O763+P763</f>
        <v>0</v>
      </c>
      <c r="J763" s="7">
        <f t="shared" ref="J763:J767" si="344">K763+L763+M763+N763+O763+P763+Q763</f>
        <v>0</v>
      </c>
      <c r="K763" s="10"/>
    </row>
    <row r="764" spans="1:11">
      <c r="A764" s="8">
        <v>754</v>
      </c>
      <c r="B764" s="10" t="s">
        <v>4</v>
      </c>
      <c r="C764" s="7">
        <f t="shared" si="337"/>
        <v>0</v>
      </c>
      <c r="D764" s="7">
        <f t="shared" si="338"/>
        <v>0</v>
      </c>
      <c r="E764" s="7">
        <f t="shared" si="339"/>
        <v>0</v>
      </c>
      <c r="F764" s="7">
        <f t="shared" si="340"/>
        <v>0</v>
      </c>
      <c r="G764" s="7">
        <f t="shared" si="341"/>
        <v>0</v>
      </c>
      <c r="H764" s="7">
        <f t="shared" si="342"/>
        <v>0</v>
      </c>
      <c r="I764" s="7">
        <f t="shared" si="343"/>
        <v>0</v>
      </c>
      <c r="J764" s="7">
        <f t="shared" si="344"/>
        <v>0</v>
      </c>
      <c r="K764" s="10"/>
    </row>
    <row r="765" spans="1:11">
      <c r="A765" s="8">
        <v>755</v>
      </c>
      <c r="B765" s="10" t="s">
        <v>5</v>
      </c>
      <c r="C765" s="7">
        <f t="shared" si="337"/>
        <v>0</v>
      </c>
      <c r="D765" s="7">
        <f t="shared" si="338"/>
        <v>0</v>
      </c>
      <c r="E765" s="7">
        <f t="shared" si="339"/>
        <v>0</v>
      </c>
      <c r="F765" s="7">
        <f t="shared" si="340"/>
        <v>0</v>
      </c>
      <c r="G765" s="7">
        <f t="shared" si="341"/>
        <v>0</v>
      </c>
      <c r="H765" s="7">
        <f t="shared" si="342"/>
        <v>0</v>
      </c>
      <c r="I765" s="7">
        <f t="shared" si="343"/>
        <v>0</v>
      </c>
      <c r="J765" s="7">
        <f t="shared" si="344"/>
        <v>0</v>
      </c>
      <c r="K765" s="10"/>
    </row>
    <row r="766" spans="1:11" ht="51">
      <c r="A766" s="8">
        <v>756</v>
      </c>
      <c r="B766" s="13" t="s">
        <v>246</v>
      </c>
      <c r="C766" s="7">
        <f t="shared" si="337"/>
        <v>100</v>
      </c>
      <c r="D766" s="7">
        <f>D767+D768+D769+D770</f>
        <v>100</v>
      </c>
      <c r="E766" s="7">
        <f t="shared" si="339"/>
        <v>0</v>
      </c>
      <c r="F766" s="7">
        <f t="shared" si="340"/>
        <v>0</v>
      </c>
      <c r="G766" s="7">
        <f t="shared" si="341"/>
        <v>0</v>
      </c>
      <c r="H766" s="7">
        <f t="shared" si="342"/>
        <v>0</v>
      </c>
      <c r="I766" s="7">
        <f t="shared" si="343"/>
        <v>0</v>
      </c>
      <c r="J766" s="7">
        <f t="shared" si="344"/>
        <v>0</v>
      </c>
      <c r="K766" s="10"/>
    </row>
    <row r="767" spans="1:11">
      <c r="A767" s="8">
        <v>757</v>
      </c>
      <c r="B767" s="13" t="s">
        <v>2</v>
      </c>
      <c r="C767" s="7">
        <f t="shared" si="337"/>
        <v>0</v>
      </c>
      <c r="D767" s="7">
        <f t="shared" si="338"/>
        <v>0</v>
      </c>
      <c r="E767" s="7">
        <f t="shared" si="339"/>
        <v>0</v>
      </c>
      <c r="F767" s="7">
        <f t="shared" si="340"/>
        <v>0</v>
      </c>
      <c r="G767" s="7">
        <f t="shared" si="341"/>
        <v>0</v>
      </c>
      <c r="H767" s="7">
        <f t="shared" si="342"/>
        <v>0</v>
      </c>
      <c r="I767" s="7">
        <f t="shared" si="343"/>
        <v>0</v>
      </c>
      <c r="J767" s="7">
        <f t="shared" si="344"/>
        <v>0</v>
      </c>
      <c r="K767" s="10"/>
    </row>
    <row r="768" spans="1:11">
      <c r="A768" s="8">
        <v>758</v>
      </c>
      <c r="B768" s="10" t="s">
        <v>3</v>
      </c>
      <c r="C768" s="7">
        <f t="shared" ref="C768:C772" si="345">D768+E768+F768+G768+H768+I768+J768</f>
        <v>0</v>
      </c>
      <c r="D768" s="7">
        <f t="shared" ref="D768:D772" si="346">E768+F768+G768+H768+I768+J768+K768</f>
        <v>0</v>
      </c>
      <c r="E768" s="7">
        <f t="shared" ref="E768:E772" si="347">F768+G768+H768+I768+J768+K768+L768</f>
        <v>0</v>
      </c>
      <c r="F768" s="7">
        <f t="shared" ref="F768:F772" si="348">G768+H768+I768+J768+K768+L768+M768</f>
        <v>0</v>
      </c>
      <c r="G768" s="7">
        <f t="shared" ref="G768:G772" si="349">H768+I768+J768+K768+L768+M768+N768</f>
        <v>0</v>
      </c>
      <c r="H768" s="7">
        <f t="shared" ref="H768:H772" si="350">I768+J768+K768+L768+M768+N768+O768</f>
        <v>0</v>
      </c>
      <c r="I768" s="7">
        <f t="shared" ref="I768:I772" si="351">J768+K768+L768+M768+N768+O768+P768</f>
        <v>0</v>
      </c>
      <c r="J768" s="7">
        <f t="shared" ref="J768:J772" si="352">K768+L768+M768+N768+O768+P768+Q768</f>
        <v>0</v>
      </c>
      <c r="K768" s="10"/>
    </row>
    <row r="769" spans="1:11">
      <c r="A769" s="8">
        <v>759</v>
      </c>
      <c r="B769" s="10" t="s">
        <v>4</v>
      </c>
      <c r="C769" s="7">
        <f t="shared" si="345"/>
        <v>100</v>
      </c>
      <c r="D769" s="7">
        <v>100</v>
      </c>
      <c r="E769" s="7">
        <f t="shared" si="347"/>
        <v>0</v>
      </c>
      <c r="F769" s="7">
        <f t="shared" si="348"/>
        <v>0</v>
      </c>
      <c r="G769" s="7">
        <f t="shared" si="349"/>
        <v>0</v>
      </c>
      <c r="H769" s="7">
        <f t="shared" si="350"/>
        <v>0</v>
      </c>
      <c r="I769" s="7">
        <f t="shared" si="351"/>
        <v>0</v>
      </c>
      <c r="J769" s="7">
        <f t="shared" si="352"/>
        <v>0</v>
      </c>
      <c r="K769" s="10"/>
    </row>
    <row r="770" spans="1:11">
      <c r="A770" s="8">
        <v>760</v>
      </c>
      <c r="B770" s="10" t="s">
        <v>5</v>
      </c>
      <c r="C770" s="7">
        <f t="shared" si="345"/>
        <v>0</v>
      </c>
      <c r="D770" s="7">
        <f t="shared" si="346"/>
        <v>0</v>
      </c>
      <c r="E770" s="7">
        <f t="shared" si="347"/>
        <v>0</v>
      </c>
      <c r="F770" s="7">
        <f t="shared" si="348"/>
        <v>0</v>
      </c>
      <c r="G770" s="7">
        <f t="shared" si="349"/>
        <v>0</v>
      </c>
      <c r="H770" s="7">
        <f t="shared" si="350"/>
        <v>0</v>
      </c>
      <c r="I770" s="7">
        <f t="shared" si="351"/>
        <v>0</v>
      </c>
      <c r="J770" s="7">
        <f t="shared" si="352"/>
        <v>0</v>
      </c>
      <c r="K770" s="10"/>
    </row>
    <row r="771" spans="1:11" ht="38.25">
      <c r="A771" s="8">
        <v>761</v>
      </c>
      <c r="B771" s="13" t="s">
        <v>247</v>
      </c>
      <c r="C771" s="7">
        <f t="shared" si="345"/>
        <v>0</v>
      </c>
      <c r="D771" s="7">
        <f t="shared" si="346"/>
        <v>0</v>
      </c>
      <c r="E771" s="7">
        <f t="shared" si="347"/>
        <v>0</v>
      </c>
      <c r="F771" s="7">
        <f t="shared" si="348"/>
        <v>0</v>
      </c>
      <c r="G771" s="7">
        <f t="shared" si="349"/>
        <v>0</v>
      </c>
      <c r="H771" s="7">
        <f t="shared" si="350"/>
        <v>0</v>
      </c>
      <c r="I771" s="7">
        <f t="shared" si="351"/>
        <v>0</v>
      </c>
      <c r="J771" s="7">
        <f t="shared" si="352"/>
        <v>0</v>
      </c>
      <c r="K771" s="10"/>
    </row>
    <row r="772" spans="1:11">
      <c r="A772" s="8">
        <v>762</v>
      </c>
      <c r="B772" s="13" t="s">
        <v>2</v>
      </c>
      <c r="C772" s="7">
        <f t="shared" si="345"/>
        <v>0</v>
      </c>
      <c r="D772" s="7">
        <f t="shared" si="346"/>
        <v>0</v>
      </c>
      <c r="E772" s="7">
        <f t="shared" si="347"/>
        <v>0</v>
      </c>
      <c r="F772" s="7">
        <f t="shared" si="348"/>
        <v>0</v>
      </c>
      <c r="G772" s="7">
        <f t="shared" si="349"/>
        <v>0</v>
      </c>
      <c r="H772" s="7">
        <f t="shared" si="350"/>
        <v>0</v>
      </c>
      <c r="I772" s="7">
        <f t="shared" si="351"/>
        <v>0</v>
      </c>
      <c r="J772" s="7">
        <f t="shared" si="352"/>
        <v>0</v>
      </c>
      <c r="K772" s="10"/>
    </row>
    <row r="773" spans="1:11">
      <c r="A773" s="8">
        <v>763</v>
      </c>
      <c r="B773" s="10" t="s">
        <v>3</v>
      </c>
      <c r="C773" s="7">
        <f t="shared" ref="C773:C777" si="353">D773+E773+F773+G773+H773+I773+J773</f>
        <v>0</v>
      </c>
      <c r="D773" s="7">
        <f t="shared" ref="D773:D775" si="354">E773+F773+G773+H773+I773+J773+K773</f>
        <v>0</v>
      </c>
      <c r="E773" s="7">
        <f t="shared" ref="E773:E775" si="355">F773+G773+H773+I773+J773+K773+L773</f>
        <v>0</v>
      </c>
      <c r="F773" s="7">
        <f t="shared" ref="F773:F775" si="356">G773+H773+I773+J773+K773+L773+M773</f>
        <v>0</v>
      </c>
      <c r="G773" s="7">
        <f t="shared" ref="G773:G775" si="357">H773+I773+J773+K773+L773+M773+N773</f>
        <v>0</v>
      </c>
      <c r="H773" s="7">
        <f t="shared" ref="H773:H775" si="358">I773+J773+K773+L773+M773+N773+O773</f>
        <v>0</v>
      </c>
      <c r="I773" s="7">
        <f t="shared" ref="I773:I775" si="359">J773+K773+L773+M773+N773+O773+P773</f>
        <v>0</v>
      </c>
      <c r="J773" s="7">
        <f t="shared" ref="J773:J777" si="360">K773+L773+M773+N773+O773+P773+Q773</f>
        <v>0</v>
      </c>
      <c r="K773" s="10"/>
    </row>
    <row r="774" spans="1:11">
      <c r="A774" s="8">
        <v>764</v>
      </c>
      <c r="B774" s="10" t="s">
        <v>4</v>
      </c>
      <c r="C774" s="7">
        <f t="shared" si="353"/>
        <v>0</v>
      </c>
      <c r="D774" s="7">
        <f t="shared" si="354"/>
        <v>0</v>
      </c>
      <c r="E774" s="7">
        <f t="shared" si="355"/>
        <v>0</v>
      </c>
      <c r="F774" s="7">
        <f t="shared" si="356"/>
        <v>0</v>
      </c>
      <c r="G774" s="7">
        <f t="shared" si="357"/>
        <v>0</v>
      </c>
      <c r="H774" s="7">
        <f t="shared" si="358"/>
        <v>0</v>
      </c>
      <c r="I774" s="7">
        <f t="shared" si="359"/>
        <v>0</v>
      </c>
      <c r="J774" s="7">
        <f t="shared" si="360"/>
        <v>0</v>
      </c>
      <c r="K774" s="10"/>
    </row>
    <row r="775" spans="1:11">
      <c r="A775" s="8">
        <v>765</v>
      </c>
      <c r="B775" s="10" t="s">
        <v>5</v>
      </c>
      <c r="C775" s="7">
        <f t="shared" si="353"/>
        <v>0</v>
      </c>
      <c r="D775" s="7">
        <f t="shared" si="354"/>
        <v>0</v>
      </c>
      <c r="E775" s="7">
        <f t="shared" si="355"/>
        <v>0</v>
      </c>
      <c r="F775" s="7">
        <f t="shared" si="356"/>
        <v>0</v>
      </c>
      <c r="G775" s="7">
        <f t="shared" si="357"/>
        <v>0</v>
      </c>
      <c r="H775" s="7">
        <f t="shared" si="358"/>
        <v>0</v>
      </c>
      <c r="I775" s="7">
        <f t="shared" si="359"/>
        <v>0</v>
      </c>
      <c r="J775" s="7">
        <f t="shared" si="360"/>
        <v>0</v>
      </c>
      <c r="K775" s="10"/>
    </row>
    <row r="776" spans="1:11" ht="51">
      <c r="A776" s="8">
        <v>766</v>
      </c>
      <c r="B776" s="13" t="s">
        <v>266</v>
      </c>
      <c r="C776" s="7">
        <f t="shared" si="353"/>
        <v>2316.6999999999998</v>
      </c>
      <c r="D776" s="7">
        <v>0</v>
      </c>
      <c r="E776" s="7">
        <v>0</v>
      </c>
      <c r="F776" s="7">
        <v>0</v>
      </c>
      <c r="G776" s="7">
        <v>0</v>
      </c>
      <c r="H776" s="7">
        <f>H778+H779+H780</f>
        <v>1263.3</v>
      </c>
      <c r="I776" s="7">
        <f>I778+I779+I780</f>
        <v>1053.4000000000001</v>
      </c>
      <c r="J776" s="7">
        <f t="shared" si="360"/>
        <v>0</v>
      </c>
      <c r="K776" s="10"/>
    </row>
    <row r="777" spans="1:11">
      <c r="A777" s="8">
        <v>767</v>
      </c>
      <c r="B777" s="13" t="s">
        <v>2</v>
      </c>
      <c r="C777" s="7">
        <f t="shared" si="353"/>
        <v>0</v>
      </c>
      <c r="D777" s="7">
        <f t="shared" ref="D777" si="361">E777+F777+G777+H777+I777+J777+K777</f>
        <v>0</v>
      </c>
      <c r="E777" s="7">
        <f t="shared" ref="E777" si="362">F777+G777+H777+I777+J777+K777+L777</f>
        <v>0</v>
      </c>
      <c r="F777" s="7">
        <f t="shared" ref="F777" si="363">G777+H777+I777+J777+K777+L777+M777</f>
        <v>0</v>
      </c>
      <c r="G777" s="7">
        <f t="shared" ref="G777" si="364">H777+I777+J777+K777+L777+M777+N777</f>
        <v>0</v>
      </c>
      <c r="H777" s="7">
        <f t="shared" ref="H777" si="365">I777+J777+K777+L777+M777+N777+O777</f>
        <v>0</v>
      </c>
      <c r="I777" s="7">
        <f t="shared" ref="I777" si="366">J777+K777+L777+M777+N777+O777+P777</f>
        <v>0</v>
      </c>
      <c r="J777" s="7">
        <f t="shared" si="360"/>
        <v>0</v>
      </c>
      <c r="K777" s="10"/>
    </row>
    <row r="778" spans="1:11">
      <c r="A778" s="8">
        <v>768</v>
      </c>
      <c r="B778" s="10" t="s">
        <v>29</v>
      </c>
      <c r="C778" s="7">
        <f t="shared" ref="C778:C780" si="367">D778+E778+F778+G778+H778+I778+J778</f>
        <v>0</v>
      </c>
      <c r="D778" s="7">
        <f t="shared" ref="D778" si="368">E778+F778+G778+H778+I778+J778+K778</f>
        <v>0</v>
      </c>
      <c r="E778" s="7">
        <f t="shared" ref="E778" si="369">F778+G778+H778+I778+J778+K778+L778</f>
        <v>0</v>
      </c>
      <c r="F778" s="7">
        <f t="shared" ref="F778" si="370">G778+H778+I778+J778+K778+L778+M778</f>
        <v>0</v>
      </c>
      <c r="G778" s="7">
        <f t="shared" ref="G778" si="371">H778+I778+J778+K778+L778+M778+N778</f>
        <v>0</v>
      </c>
      <c r="H778" s="7">
        <f t="shared" ref="H778" si="372">I778+J778+K778+L778+M778+N778+O778</f>
        <v>0</v>
      </c>
      <c r="I778" s="7">
        <f t="shared" ref="I778" si="373">J778+K778+L778+M778+N778+O778+P778</f>
        <v>0</v>
      </c>
      <c r="J778" s="7">
        <f t="shared" ref="J778:J780" si="374">K778+L778+M778+N778+O778+P778+Q778</f>
        <v>0</v>
      </c>
      <c r="K778" s="10"/>
    </row>
    <row r="779" spans="1:11">
      <c r="A779" s="8">
        <v>769</v>
      </c>
      <c r="B779" s="10" t="s">
        <v>30</v>
      </c>
      <c r="C779" s="7">
        <f t="shared" si="367"/>
        <v>2316.6999999999998</v>
      </c>
      <c r="D779" s="7">
        <v>0</v>
      </c>
      <c r="E779" s="7">
        <v>0</v>
      </c>
      <c r="F779" s="7">
        <v>0</v>
      </c>
      <c r="G779" s="7">
        <v>0</v>
      </c>
      <c r="H779" s="7">
        <v>1263.3</v>
      </c>
      <c r="I779" s="7">
        <v>1053.4000000000001</v>
      </c>
      <c r="J779" s="7">
        <f t="shared" si="374"/>
        <v>0</v>
      </c>
      <c r="K779" s="10"/>
    </row>
    <row r="780" spans="1:11">
      <c r="A780" s="8">
        <v>770</v>
      </c>
      <c r="B780" s="10" t="s">
        <v>23</v>
      </c>
      <c r="C780" s="7">
        <f t="shared" si="367"/>
        <v>0</v>
      </c>
      <c r="D780" s="7">
        <f t="shared" ref="D780" si="375">E780+F780+G780+H780+I780+J780+K780</f>
        <v>0</v>
      </c>
      <c r="E780" s="7">
        <f t="shared" ref="E780" si="376">F780+G780+H780+I780+J780+K780+L780</f>
        <v>0</v>
      </c>
      <c r="F780" s="7">
        <f t="shared" ref="F780" si="377">G780+H780+I780+J780+K780+L780+M780</f>
        <v>0</v>
      </c>
      <c r="G780" s="7">
        <f t="shared" ref="G780" si="378">H780+I780+J780+K780+L780+M780+N780</f>
        <v>0</v>
      </c>
      <c r="H780" s="7">
        <f t="shared" ref="H780" si="379">I780+J780+K780+L780+M780+N780+O780</f>
        <v>0</v>
      </c>
      <c r="I780" s="7">
        <f t="shared" ref="I780" si="380">J780+K780+L780+M780+N780+O780+P780</f>
        <v>0</v>
      </c>
      <c r="J780" s="7">
        <f t="shared" si="374"/>
        <v>0</v>
      </c>
      <c r="K780" s="10"/>
    </row>
    <row r="781" spans="1:11">
      <c r="A781" s="8">
        <v>771</v>
      </c>
      <c r="B781" s="10" t="s">
        <v>15</v>
      </c>
      <c r="C781" s="10"/>
      <c r="D781" s="10"/>
      <c r="E781" s="10"/>
      <c r="F781" s="10"/>
      <c r="G781" s="10"/>
      <c r="H781" s="10"/>
      <c r="I781" s="10"/>
      <c r="J781" s="10"/>
      <c r="K781" s="10"/>
    </row>
    <row r="782" spans="1:11" ht="25.5">
      <c r="A782" s="8">
        <v>772</v>
      </c>
      <c r="B782" s="40" t="s">
        <v>82</v>
      </c>
      <c r="C782" s="7">
        <f t="shared" ref="C782:J782" si="381">C783+C784+C785+C786</f>
        <v>111895.29999999999</v>
      </c>
      <c r="D782" s="7">
        <f t="shared" si="381"/>
        <v>17632.699999999997</v>
      </c>
      <c r="E782" s="7">
        <f t="shared" si="381"/>
        <v>17961.2</v>
      </c>
      <c r="F782" s="7">
        <f t="shared" si="381"/>
        <v>12129.5</v>
      </c>
      <c r="G782" s="7">
        <f t="shared" si="381"/>
        <v>14412</v>
      </c>
      <c r="H782" s="7">
        <f t="shared" si="381"/>
        <v>13148.7</v>
      </c>
      <c r="I782" s="7">
        <f t="shared" si="381"/>
        <v>15838.6</v>
      </c>
      <c r="J782" s="7">
        <f t="shared" si="381"/>
        <v>20772.599999999999</v>
      </c>
      <c r="K782" s="10"/>
    </row>
    <row r="783" spans="1:11">
      <c r="A783" s="8">
        <v>773</v>
      </c>
      <c r="B783" s="41" t="s">
        <v>2</v>
      </c>
      <c r="C783" s="7">
        <f t="shared" ref="C783" si="382">D783+E783+F783+G783+H783+I783+J783</f>
        <v>0</v>
      </c>
      <c r="D783" s="7">
        <f t="shared" ref="D783" si="383">E783+F783+G783+H783+I783+J783+K783</f>
        <v>0</v>
      </c>
      <c r="E783" s="7">
        <f t="shared" ref="E783" si="384">F783+G783+H783+I783+J783+K783+L783</f>
        <v>0</v>
      </c>
      <c r="F783" s="7">
        <f t="shared" ref="F783" si="385">G783+H783+I783+J783+K783+L783+M783</f>
        <v>0</v>
      </c>
      <c r="G783" s="7">
        <f t="shared" ref="G783" si="386">H783+I783+J783+K783+L783+M783+N783</f>
        <v>0</v>
      </c>
      <c r="H783" s="7">
        <f t="shared" ref="H783" si="387">I783+J783+K783+L783+M783+N783+O783</f>
        <v>0</v>
      </c>
      <c r="I783" s="7">
        <f t="shared" ref="I783" si="388">J783+K783+L783+M783+N783+O783+P783</f>
        <v>0</v>
      </c>
      <c r="J783" s="7">
        <f t="shared" ref="J783" si="389">K783+L783+M783+N783+O783+P783+Q783</f>
        <v>0</v>
      </c>
      <c r="K783" s="10"/>
    </row>
    <row r="784" spans="1:11">
      <c r="A784" s="8">
        <v>774</v>
      </c>
      <c r="B784" s="10" t="s">
        <v>3</v>
      </c>
      <c r="C784" s="7">
        <f t="shared" ref="C784:C786" si="390">D784+E784+F784+G784+H784+I784+J784</f>
        <v>0</v>
      </c>
      <c r="D784" s="7">
        <f t="shared" ref="D784" si="391">E784+F784+G784+H784+I784+J784+K784</f>
        <v>0</v>
      </c>
      <c r="E784" s="7">
        <f t="shared" ref="E784" si="392">F784+G784+H784+I784+J784+K784+L784</f>
        <v>0</v>
      </c>
      <c r="F784" s="7">
        <f t="shared" ref="F784" si="393">G784+H784+I784+J784+K784+L784+M784</f>
        <v>0</v>
      </c>
      <c r="G784" s="7">
        <f t="shared" ref="G784" si="394">H784+I784+J784+K784+L784+M784+N784</f>
        <v>0</v>
      </c>
      <c r="H784" s="7">
        <f t="shared" ref="H784" si="395">I784+J784+K784+L784+M784+N784+O784</f>
        <v>0</v>
      </c>
      <c r="I784" s="7">
        <f t="shared" ref="I784" si="396">J784+K784+L784+M784+N784+O784+P784</f>
        <v>0</v>
      </c>
      <c r="J784" s="7">
        <f t="shared" ref="J784" si="397">K784+L784+M784+N784+O784+P784+Q784</f>
        <v>0</v>
      </c>
      <c r="K784" s="10"/>
    </row>
    <row r="785" spans="1:11">
      <c r="A785" s="8">
        <v>775</v>
      </c>
      <c r="B785" s="10" t="s">
        <v>4</v>
      </c>
      <c r="C785" s="7">
        <f t="shared" ref="C785:J785" si="398">C790+C830</f>
        <v>111895.29999999999</v>
      </c>
      <c r="D785" s="7">
        <f>D790+D830</f>
        <v>17632.699999999997</v>
      </c>
      <c r="E785" s="7">
        <f>E790+E830</f>
        <v>17961.2</v>
      </c>
      <c r="F785" s="7">
        <f>F790+F830</f>
        <v>12129.5</v>
      </c>
      <c r="G785" s="7">
        <f>G790+G830</f>
        <v>14412</v>
      </c>
      <c r="H785" s="7">
        <f t="shared" si="398"/>
        <v>13148.7</v>
      </c>
      <c r="I785" s="7">
        <f>I790+I830</f>
        <v>15838.6</v>
      </c>
      <c r="J785" s="7">
        <f t="shared" si="398"/>
        <v>20772.599999999999</v>
      </c>
      <c r="K785" s="10"/>
    </row>
    <row r="786" spans="1:11">
      <c r="A786" s="8">
        <v>776</v>
      </c>
      <c r="B786" s="10" t="s">
        <v>23</v>
      </c>
      <c r="C786" s="7">
        <f t="shared" si="390"/>
        <v>0</v>
      </c>
      <c r="D786" s="7">
        <f t="shared" ref="D786" si="399">E786+F786+G786+H786+I786+J786+K786</f>
        <v>0</v>
      </c>
      <c r="E786" s="7">
        <f t="shared" ref="E786" si="400">F786+G786+H786+I786+J786+K786+L786</f>
        <v>0</v>
      </c>
      <c r="F786" s="7">
        <f t="shared" ref="F786" si="401">G786+H786+I786+J786+K786+L786+M786</f>
        <v>0</v>
      </c>
      <c r="G786" s="7">
        <f t="shared" ref="G786" si="402">H786+I786+J786+K786+L786+M786+N786</f>
        <v>0</v>
      </c>
      <c r="H786" s="7">
        <f t="shared" ref="H786" si="403">I786+J786+K786+L786+M786+N786+O786</f>
        <v>0</v>
      </c>
      <c r="I786" s="7">
        <f t="shared" ref="I786" si="404">J786+K786+L786+M786+N786+O786+P786</f>
        <v>0</v>
      </c>
      <c r="J786" s="7">
        <f t="shared" ref="J786" si="405">K786+L786+M786+N786+O786+P786+Q786</f>
        <v>0</v>
      </c>
      <c r="K786" s="10"/>
    </row>
    <row r="787" spans="1:11" ht="40.5">
      <c r="A787" s="8">
        <v>777</v>
      </c>
      <c r="B787" s="12" t="s">
        <v>300</v>
      </c>
      <c r="C787" s="9">
        <f t="shared" ref="C787:C858" si="406">D787+E787+F787+G787+H787+I787+J787</f>
        <v>89253.9</v>
      </c>
      <c r="D787" s="9">
        <f>D789+D790+D791</f>
        <v>16200.699999999999</v>
      </c>
      <c r="E787" s="9">
        <f>E789+E790+E791</f>
        <v>14861.2</v>
      </c>
      <c r="F787" s="9">
        <f>F789+F790+F791</f>
        <v>9300</v>
      </c>
      <c r="G787" s="9">
        <f t="shared" ref="G787:J787" si="407">G789+G790+G791</f>
        <v>9800</v>
      </c>
      <c r="H787" s="9">
        <f t="shared" si="407"/>
        <v>9800</v>
      </c>
      <c r="I787" s="9">
        <f t="shared" si="407"/>
        <v>12400</v>
      </c>
      <c r="J787" s="9">
        <f t="shared" si="407"/>
        <v>16892</v>
      </c>
      <c r="K787" s="10">
        <v>61.63</v>
      </c>
    </row>
    <row r="788" spans="1:11">
      <c r="A788" s="8">
        <v>778</v>
      </c>
      <c r="B788" s="10" t="s">
        <v>2</v>
      </c>
      <c r="C788" s="7">
        <f t="shared" si="406"/>
        <v>0</v>
      </c>
      <c r="D788" s="7">
        <f t="shared" ref="D788" si="408">E788+F788+G788+H788+I788+J788+K788</f>
        <v>0</v>
      </c>
      <c r="E788" s="7">
        <f t="shared" ref="E788" si="409">F788+G788+H788+I788+J788+K788+L788</f>
        <v>0</v>
      </c>
      <c r="F788" s="7">
        <f t="shared" ref="F788" si="410">G788+H788+I788+J788+K788+L788+M788</f>
        <v>0</v>
      </c>
      <c r="G788" s="7">
        <f t="shared" ref="G788" si="411">H788+I788+J788+K788+L788+M788+N788</f>
        <v>0</v>
      </c>
      <c r="H788" s="7">
        <f t="shared" ref="H788" si="412">I788+J788+K788+L788+M788+N788+O788</f>
        <v>0</v>
      </c>
      <c r="I788" s="7">
        <f t="shared" ref="I788" si="413">J788+K788+L788+M788+N788+O788+P788</f>
        <v>0</v>
      </c>
      <c r="J788" s="7">
        <f t="shared" ref="J788" si="414">K788+L788+M788+N788+O788+P788+Q788</f>
        <v>0</v>
      </c>
      <c r="K788" s="10"/>
    </row>
    <row r="789" spans="1:11">
      <c r="A789" s="8">
        <v>779</v>
      </c>
      <c r="B789" s="10" t="s">
        <v>3</v>
      </c>
      <c r="C789" s="7">
        <f t="shared" si="406"/>
        <v>0</v>
      </c>
      <c r="D789" s="7">
        <f t="shared" ref="D789:F801" si="415">E789+F789+G789+H789+I789+J789+K789</f>
        <v>0</v>
      </c>
      <c r="E789" s="7">
        <f t="shared" si="415"/>
        <v>0</v>
      </c>
      <c r="F789" s="7">
        <f t="shared" si="415"/>
        <v>0</v>
      </c>
      <c r="G789" s="7">
        <f t="shared" ref="G789" si="416">H789+I789+J789+K789+L789+M789+N789</f>
        <v>0</v>
      </c>
      <c r="H789" s="7">
        <f t="shared" ref="H789" si="417">I789+J789+K789+L789+M789+N789+O789</f>
        <v>0</v>
      </c>
      <c r="I789" s="7">
        <f t="shared" ref="I789" si="418">J789+K789+L789+M789+N789+O789+P789</f>
        <v>0</v>
      </c>
      <c r="J789" s="7">
        <f t="shared" ref="J789" si="419">K789+L789+M789+N789+O789+P789+Q789</f>
        <v>0</v>
      </c>
      <c r="K789" s="10"/>
    </row>
    <row r="790" spans="1:11">
      <c r="A790" s="8">
        <v>780</v>
      </c>
      <c r="B790" s="10" t="s">
        <v>4</v>
      </c>
      <c r="C790" s="7">
        <f t="shared" si="406"/>
        <v>89253.9</v>
      </c>
      <c r="D790" s="7">
        <f>D795+D800+D805+D810+D815+D819+D824</f>
        <v>16200.699999999999</v>
      </c>
      <c r="E790" s="7">
        <f>E795+E800+E805+E810+E815+E819+E824</f>
        <v>14861.2</v>
      </c>
      <c r="F790" s="7">
        <f t="shared" ref="F790:J790" si="420">F795+F800+F805+F810+F815+F819</f>
        <v>9300</v>
      </c>
      <c r="G790" s="7">
        <f t="shared" si="420"/>
        <v>9800</v>
      </c>
      <c r="H790" s="7">
        <f t="shared" si="420"/>
        <v>9800</v>
      </c>
      <c r="I790" s="7">
        <f t="shared" si="420"/>
        <v>12400</v>
      </c>
      <c r="J790" s="7">
        <f t="shared" si="420"/>
        <v>16892</v>
      </c>
      <c r="K790" s="10"/>
    </row>
    <row r="791" spans="1:11">
      <c r="A791" s="8">
        <v>781</v>
      </c>
      <c r="B791" s="10" t="s">
        <v>5</v>
      </c>
      <c r="C791" s="7">
        <f t="shared" si="406"/>
        <v>0</v>
      </c>
      <c r="D791" s="7">
        <f t="shared" si="415"/>
        <v>0</v>
      </c>
      <c r="E791" s="7">
        <f t="shared" si="415"/>
        <v>0</v>
      </c>
      <c r="F791" s="7">
        <f t="shared" si="415"/>
        <v>0</v>
      </c>
      <c r="G791" s="7">
        <f t="shared" ref="G791:G811" si="421">H791+I791+J791+K791+L791+M791+N791</f>
        <v>0</v>
      </c>
      <c r="H791" s="7">
        <f t="shared" ref="H791:H811" si="422">I791+J791+K791+L791+M791+N791+O791</f>
        <v>0</v>
      </c>
      <c r="I791" s="7">
        <f t="shared" ref="I791:I811" si="423">J791+K791+L791+M791+N791+O791+P791</f>
        <v>0</v>
      </c>
      <c r="J791" s="7">
        <f t="shared" ref="J791:J811" si="424">K791+L791+M791+N791+O791+P791+Q791</f>
        <v>0</v>
      </c>
      <c r="K791" s="10"/>
    </row>
    <row r="792" spans="1:11">
      <c r="A792" s="8">
        <v>782</v>
      </c>
      <c r="B792" s="13" t="s">
        <v>230</v>
      </c>
      <c r="C792" s="7">
        <f t="shared" si="406"/>
        <v>8935.9</v>
      </c>
      <c r="D792" s="7">
        <f>D794+D795+D796</f>
        <v>1933.9</v>
      </c>
      <c r="E792" s="7">
        <f>E793+E794+E795+E796</f>
        <v>1002</v>
      </c>
      <c r="F792" s="7">
        <f>F794+F795+F796</f>
        <v>1000</v>
      </c>
      <c r="G792" s="7">
        <f>G794+G795+G796</f>
        <v>1000</v>
      </c>
      <c r="H792" s="7">
        <f>H794+H795+H796</f>
        <v>1000</v>
      </c>
      <c r="I792" s="7">
        <f>I794+I795+I796</f>
        <v>1000</v>
      </c>
      <c r="J792" s="7">
        <f>J794+J795+J796</f>
        <v>2000</v>
      </c>
      <c r="K792" s="10"/>
    </row>
    <row r="793" spans="1:11">
      <c r="A793" s="8">
        <v>783</v>
      </c>
      <c r="B793" s="13" t="s">
        <v>2</v>
      </c>
      <c r="C793" s="7">
        <f t="shared" si="406"/>
        <v>0</v>
      </c>
      <c r="D793" s="7">
        <f t="shared" ref="D793" si="425">E793+F793+G793+H793+I793+J793+K793</f>
        <v>0</v>
      </c>
      <c r="E793" s="7">
        <f t="shared" ref="E793" si="426">F793+G793+H793+I793+J793+K793+L793</f>
        <v>0</v>
      </c>
      <c r="F793" s="7">
        <f t="shared" ref="F793" si="427">G793+H793+I793+J793+K793+L793+M793</f>
        <v>0</v>
      </c>
      <c r="G793" s="7">
        <f t="shared" ref="G793" si="428">H793+I793+J793+K793+L793+M793+N793</f>
        <v>0</v>
      </c>
      <c r="H793" s="7">
        <f t="shared" ref="H793" si="429">I793+J793+K793+L793+M793+N793+O793</f>
        <v>0</v>
      </c>
      <c r="I793" s="7">
        <f t="shared" ref="I793" si="430">J793+K793+L793+M793+N793+O793+P793</f>
        <v>0</v>
      </c>
      <c r="J793" s="7">
        <f t="shared" ref="J793" si="431">K793+L793+M793+N793+O793+P793+Q793</f>
        <v>0</v>
      </c>
      <c r="K793" s="10"/>
    </row>
    <row r="794" spans="1:11">
      <c r="A794" s="8">
        <v>784</v>
      </c>
      <c r="B794" s="10" t="s">
        <v>3</v>
      </c>
      <c r="C794" s="7">
        <f t="shared" si="406"/>
        <v>0</v>
      </c>
      <c r="D794" s="7">
        <f t="shared" si="415"/>
        <v>0</v>
      </c>
      <c r="E794" s="7">
        <f t="shared" si="415"/>
        <v>0</v>
      </c>
      <c r="F794" s="7">
        <f t="shared" si="415"/>
        <v>0</v>
      </c>
      <c r="G794" s="7">
        <f t="shared" si="421"/>
        <v>0</v>
      </c>
      <c r="H794" s="7">
        <f t="shared" si="422"/>
        <v>0</v>
      </c>
      <c r="I794" s="7">
        <f t="shared" si="423"/>
        <v>0</v>
      </c>
      <c r="J794" s="7">
        <f t="shared" si="424"/>
        <v>0</v>
      </c>
      <c r="K794" s="10"/>
    </row>
    <row r="795" spans="1:11">
      <c r="A795" s="8">
        <v>785</v>
      </c>
      <c r="B795" s="10" t="s">
        <v>4</v>
      </c>
      <c r="C795" s="7">
        <f t="shared" si="406"/>
        <v>8935.9</v>
      </c>
      <c r="D795" s="7">
        <f>1500+433.9</f>
        <v>1933.9</v>
      </c>
      <c r="E795" s="7">
        <f>1102-100</f>
        <v>1002</v>
      </c>
      <c r="F795" s="7">
        <v>1000</v>
      </c>
      <c r="G795" s="7">
        <v>1000</v>
      </c>
      <c r="H795" s="7">
        <v>1000</v>
      </c>
      <c r="I795" s="7">
        <v>1000</v>
      </c>
      <c r="J795" s="7">
        <v>2000</v>
      </c>
      <c r="K795" s="10"/>
    </row>
    <row r="796" spans="1:11">
      <c r="A796" s="8">
        <v>786</v>
      </c>
      <c r="B796" s="10" t="s">
        <v>5</v>
      </c>
      <c r="C796" s="7">
        <f t="shared" si="406"/>
        <v>0</v>
      </c>
      <c r="D796" s="7">
        <f t="shared" si="415"/>
        <v>0</v>
      </c>
      <c r="E796" s="7">
        <f t="shared" si="415"/>
        <v>0</v>
      </c>
      <c r="F796" s="7">
        <f t="shared" si="415"/>
        <v>0</v>
      </c>
      <c r="G796" s="7">
        <f t="shared" si="421"/>
        <v>0</v>
      </c>
      <c r="H796" s="7">
        <f t="shared" si="422"/>
        <v>0</v>
      </c>
      <c r="I796" s="7">
        <f t="shared" si="423"/>
        <v>0</v>
      </c>
      <c r="J796" s="7">
        <f t="shared" si="424"/>
        <v>0</v>
      </c>
      <c r="K796" s="10"/>
    </row>
    <row r="797" spans="1:11" ht="25.5">
      <c r="A797" s="8">
        <v>787</v>
      </c>
      <c r="B797" s="13" t="s">
        <v>334</v>
      </c>
      <c r="C797" s="7">
        <f t="shared" si="406"/>
        <v>1049.5</v>
      </c>
      <c r="D797" s="7">
        <f>D799+D800+D801</f>
        <v>300</v>
      </c>
      <c r="E797" s="7">
        <f>E798+E799+E800+E801</f>
        <v>49.5</v>
      </c>
      <c r="F797" s="7">
        <f>F799+F800+F801</f>
        <v>100</v>
      </c>
      <c r="G797" s="7">
        <f>G798+G799+G800+G801</f>
        <v>100</v>
      </c>
      <c r="H797" s="7">
        <f>H798+H799+H800+H801</f>
        <v>100</v>
      </c>
      <c r="I797" s="7">
        <v>200</v>
      </c>
      <c r="J797" s="7">
        <v>200</v>
      </c>
      <c r="K797" s="10"/>
    </row>
    <row r="798" spans="1:11">
      <c r="A798" s="8">
        <v>788</v>
      </c>
      <c r="B798" s="13" t="s">
        <v>2</v>
      </c>
      <c r="C798" s="7">
        <f t="shared" si="406"/>
        <v>0</v>
      </c>
      <c r="D798" s="7">
        <f t="shared" ref="D798" si="432">E798+F798+G798+H798+I798+J798+K798</f>
        <v>0</v>
      </c>
      <c r="E798" s="7">
        <f t="shared" ref="E798" si="433">F798+G798+H798+I798+J798+K798+L798</f>
        <v>0</v>
      </c>
      <c r="F798" s="7">
        <f t="shared" ref="F798" si="434">G798+H798+I798+J798+K798+L798+M798</f>
        <v>0</v>
      </c>
      <c r="G798" s="7">
        <f t="shared" ref="G798" si="435">H798+I798+J798+K798+L798+M798+N798</f>
        <v>0</v>
      </c>
      <c r="H798" s="7">
        <f t="shared" ref="H798" si="436">I798+J798+K798+L798+M798+N798+O798</f>
        <v>0</v>
      </c>
      <c r="I798" s="7">
        <f t="shared" ref="I798" si="437">J798+K798+L798+M798+N798+O798+P798</f>
        <v>0</v>
      </c>
      <c r="J798" s="7">
        <f t="shared" ref="J798" si="438">K798+L798+M798+N798+O798+P798+Q798</f>
        <v>0</v>
      </c>
      <c r="K798" s="10"/>
    </row>
    <row r="799" spans="1:11">
      <c r="A799" s="8">
        <v>789</v>
      </c>
      <c r="B799" s="10" t="s">
        <v>3</v>
      </c>
      <c r="C799" s="7">
        <f t="shared" si="406"/>
        <v>0</v>
      </c>
      <c r="D799" s="7">
        <f t="shared" si="415"/>
        <v>0</v>
      </c>
      <c r="E799" s="7">
        <v>0</v>
      </c>
      <c r="F799" s="7">
        <f t="shared" si="415"/>
        <v>0</v>
      </c>
      <c r="G799" s="7">
        <f t="shared" si="421"/>
        <v>0</v>
      </c>
      <c r="H799" s="7">
        <f t="shared" si="422"/>
        <v>0</v>
      </c>
      <c r="I799" s="7">
        <f t="shared" si="423"/>
        <v>0</v>
      </c>
      <c r="J799" s="7">
        <f t="shared" si="424"/>
        <v>0</v>
      </c>
      <c r="K799" s="10"/>
    </row>
    <row r="800" spans="1:11">
      <c r="A800" s="8">
        <v>790</v>
      </c>
      <c r="B800" s="10" t="s">
        <v>4</v>
      </c>
      <c r="C800" s="7">
        <f t="shared" si="406"/>
        <v>849.5</v>
      </c>
      <c r="D800" s="7">
        <f>100+100+100</f>
        <v>300</v>
      </c>
      <c r="E800" s="7">
        <v>49.5</v>
      </c>
      <c r="F800" s="7">
        <v>100</v>
      </c>
      <c r="G800" s="7">
        <v>100</v>
      </c>
      <c r="H800" s="7">
        <v>100</v>
      </c>
      <c r="I800" s="7">
        <v>100</v>
      </c>
      <c r="J800" s="7">
        <v>100</v>
      </c>
      <c r="K800" s="10"/>
    </row>
    <row r="801" spans="1:11">
      <c r="A801" s="8">
        <v>791</v>
      </c>
      <c r="B801" s="10" t="s">
        <v>5</v>
      </c>
      <c r="C801" s="7">
        <f t="shared" si="406"/>
        <v>0</v>
      </c>
      <c r="D801" s="7">
        <f t="shared" si="415"/>
        <v>0</v>
      </c>
      <c r="E801" s="7">
        <f t="shared" si="415"/>
        <v>0</v>
      </c>
      <c r="F801" s="7">
        <f t="shared" si="415"/>
        <v>0</v>
      </c>
      <c r="G801" s="7">
        <f t="shared" si="421"/>
        <v>0</v>
      </c>
      <c r="H801" s="7">
        <f t="shared" si="422"/>
        <v>0</v>
      </c>
      <c r="I801" s="7">
        <f t="shared" si="423"/>
        <v>0</v>
      </c>
      <c r="J801" s="7">
        <f t="shared" si="424"/>
        <v>0</v>
      </c>
      <c r="K801" s="10"/>
    </row>
    <row r="802" spans="1:11" ht="38.25">
      <c r="A802" s="8">
        <v>792</v>
      </c>
      <c r="B802" s="47" t="s">
        <v>267</v>
      </c>
      <c r="C802" s="7">
        <f t="shared" si="406"/>
        <v>21928.6</v>
      </c>
      <c r="D802" s="7">
        <f>D803+D804+D805+D806</f>
        <v>3342.2999999999997</v>
      </c>
      <c r="E802" s="7">
        <f>E803+E804+E805+E806</f>
        <v>2300</v>
      </c>
      <c r="F802" s="7">
        <f>F804+F805+F806</f>
        <v>2400</v>
      </c>
      <c r="G802" s="7">
        <f>G804+G805+G806</f>
        <v>2400</v>
      </c>
      <c r="H802" s="7">
        <f>H804+H805+H806</f>
        <v>2500</v>
      </c>
      <c r="I802" s="7">
        <f>I803+I804+I805+I806</f>
        <v>3500</v>
      </c>
      <c r="J802" s="7">
        <f>J803+J804+J805+J806</f>
        <v>5486.3</v>
      </c>
      <c r="K802" s="10"/>
    </row>
    <row r="803" spans="1:11">
      <c r="A803" s="8">
        <v>793</v>
      </c>
      <c r="B803" s="47" t="s">
        <v>2</v>
      </c>
      <c r="C803" s="7">
        <f t="shared" si="406"/>
        <v>0</v>
      </c>
      <c r="D803" s="7">
        <f t="shared" ref="D803" si="439">E803+F803+G803+H803+I803+J803+K803</f>
        <v>0</v>
      </c>
      <c r="E803" s="7">
        <f t="shared" ref="E803" si="440">F803+G803+H803+I803+J803+K803+L803</f>
        <v>0</v>
      </c>
      <c r="F803" s="7">
        <f t="shared" ref="F803" si="441">G803+H803+I803+J803+K803+L803+M803</f>
        <v>0</v>
      </c>
      <c r="G803" s="7">
        <f t="shared" ref="G803" si="442">H803+I803+J803+K803+L803+M803+N803</f>
        <v>0</v>
      </c>
      <c r="H803" s="7">
        <f t="shared" ref="H803" si="443">I803+J803+K803+L803+M803+N803+O803</f>
        <v>0</v>
      </c>
      <c r="I803" s="7">
        <f t="shared" ref="I803" si="444">J803+K803+L803+M803+N803+O803+P803</f>
        <v>0</v>
      </c>
      <c r="J803" s="7">
        <f t="shared" ref="J803" si="445">K803+L803+M803+N803+O803+P803+Q803</f>
        <v>0</v>
      </c>
      <c r="K803" s="10"/>
    </row>
    <row r="804" spans="1:11">
      <c r="A804" s="8">
        <v>794</v>
      </c>
      <c r="B804" s="10" t="s">
        <v>3</v>
      </c>
      <c r="C804" s="7">
        <f t="shared" si="406"/>
        <v>0</v>
      </c>
      <c r="D804" s="7">
        <f t="shared" ref="D804:D869" si="446">E804+F804+G804+H804+I804+J804+K804</f>
        <v>0</v>
      </c>
      <c r="E804" s="7">
        <f t="shared" ref="E804:E869" si="447">F804+G804+H804+I804+J804+K804+L804</f>
        <v>0</v>
      </c>
      <c r="F804" s="7">
        <f t="shared" ref="F804:F869" si="448">G804+H804+I804+J804+K804+L804+M804</f>
        <v>0</v>
      </c>
      <c r="G804" s="7">
        <f t="shared" si="421"/>
        <v>0</v>
      </c>
      <c r="H804" s="7">
        <f t="shared" si="422"/>
        <v>0</v>
      </c>
      <c r="I804" s="7">
        <f t="shared" si="423"/>
        <v>0</v>
      </c>
      <c r="J804" s="7">
        <f t="shared" si="424"/>
        <v>0</v>
      </c>
      <c r="K804" s="10"/>
    </row>
    <row r="805" spans="1:11">
      <c r="A805" s="8">
        <v>795</v>
      </c>
      <c r="B805" s="10" t="s">
        <v>4</v>
      </c>
      <c r="C805" s="7">
        <f t="shared" si="406"/>
        <v>21928.6</v>
      </c>
      <c r="D805" s="7">
        <f>3000+949.7-100-73.5-433.9</f>
        <v>3342.2999999999997</v>
      </c>
      <c r="E805" s="7">
        <f>2400-100</f>
        <v>2300</v>
      </c>
      <c r="F805" s="7">
        <v>2400</v>
      </c>
      <c r="G805" s="7">
        <v>2400</v>
      </c>
      <c r="H805" s="7">
        <v>2500</v>
      </c>
      <c r="I805" s="7">
        <v>3500</v>
      </c>
      <c r="J805" s="7">
        <v>5486.3</v>
      </c>
      <c r="K805" s="10"/>
    </row>
    <row r="806" spans="1:11">
      <c r="A806" s="8">
        <v>796</v>
      </c>
      <c r="B806" s="10" t="s">
        <v>5</v>
      </c>
      <c r="C806" s="7">
        <f t="shared" si="406"/>
        <v>0</v>
      </c>
      <c r="D806" s="7">
        <f t="shared" si="446"/>
        <v>0</v>
      </c>
      <c r="E806" s="7">
        <f t="shared" si="447"/>
        <v>0</v>
      </c>
      <c r="F806" s="7">
        <f t="shared" si="448"/>
        <v>0</v>
      </c>
      <c r="G806" s="7">
        <f t="shared" si="421"/>
        <v>0</v>
      </c>
      <c r="H806" s="7">
        <f t="shared" si="422"/>
        <v>0</v>
      </c>
      <c r="I806" s="7">
        <f t="shared" si="423"/>
        <v>0</v>
      </c>
      <c r="J806" s="7">
        <f t="shared" si="424"/>
        <v>0</v>
      </c>
      <c r="K806" s="10"/>
    </row>
    <row r="807" spans="1:11" ht="39" customHeight="1">
      <c r="A807" s="8">
        <v>797</v>
      </c>
      <c r="B807" s="13" t="s">
        <v>268</v>
      </c>
      <c r="C807" s="7">
        <f t="shared" si="406"/>
        <v>21315</v>
      </c>
      <c r="D807" s="7">
        <f>D808+D809+D810+D811</f>
        <v>3004.3</v>
      </c>
      <c r="E807" s="7">
        <f>E808+E809+E810+E811</f>
        <v>4405</v>
      </c>
      <c r="F807" s="7">
        <f>F809+F810+F811</f>
        <v>2300</v>
      </c>
      <c r="G807" s="7">
        <f>G809+G810+G811</f>
        <v>2400</v>
      </c>
      <c r="H807" s="7">
        <f>H809+H810+H811</f>
        <v>2500</v>
      </c>
      <c r="I807" s="7">
        <f>I808+I809+I810+I811</f>
        <v>2600</v>
      </c>
      <c r="J807" s="7">
        <f>J809+J810+J811</f>
        <v>4105.7</v>
      </c>
      <c r="K807" s="10"/>
    </row>
    <row r="808" spans="1:11" ht="15" customHeight="1">
      <c r="A808" s="8">
        <v>798</v>
      </c>
      <c r="B808" s="13" t="s">
        <v>2</v>
      </c>
      <c r="C808" s="7">
        <f t="shared" si="406"/>
        <v>0</v>
      </c>
      <c r="D808" s="7">
        <f t="shared" ref="D808" si="449">E808+F808+G808+H808+I808+J808+K808</f>
        <v>0</v>
      </c>
      <c r="E808" s="7">
        <f t="shared" ref="E808" si="450">F808+G808+H808+I808+J808+K808+L808</f>
        <v>0</v>
      </c>
      <c r="F808" s="7">
        <f t="shared" ref="F808" si="451">G808+H808+I808+J808+K808+L808+M808</f>
        <v>0</v>
      </c>
      <c r="G808" s="7">
        <f t="shared" ref="G808" si="452">H808+I808+J808+K808+L808+M808+N808</f>
        <v>0</v>
      </c>
      <c r="H808" s="7">
        <f t="shared" ref="H808" si="453">I808+J808+K808+L808+M808+N808+O808</f>
        <v>0</v>
      </c>
      <c r="I808" s="7">
        <f t="shared" ref="I808" si="454">J808+K808+L808+M808+N808+O808+P808</f>
        <v>0</v>
      </c>
      <c r="J808" s="7">
        <f t="shared" ref="J808" si="455">K808+L808+M808+N808+O808+P808+Q808</f>
        <v>0</v>
      </c>
      <c r="K808" s="10"/>
    </row>
    <row r="809" spans="1:11">
      <c r="A809" s="8">
        <v>799</v>
      </c>
      <c r="B809" s="10" t="s">
        <v>3</v>
      </c>
      <c r="C809" s="7">
        <f t="shared" si="406"/>
        <v>0</v>
      </c>
      <c r="D809" s="7">
        <f t="shared" si="446"/>
        <v>0</v>
      </c>
      <c r="E809" s="7">
        <f t="shared" si="447"/>
        <v>0</v>
      </c>
      <c r="F809" s="7">
        <f t="shared" si="448"/>
        <v>0</v>
      </c>
      <c r="G809" s="7">
        <f t="shared" si="421"/>
        <v>0</v>
      </c>
      <c r="H809" s="7">
        <f t="shared" si="422"/>
        <v>0</v>
      </c>
      <c r="I809" s="7">
        <f t="shared" si="423"/>
        <v>0</v>
      </c>
      <c r="J809" s="7">
        <f t="shared" si="424"/>
        <v>0</v>
      </c>
      <c r="K809" s="10"/>
    </row>
    <row r="810" spans="1:11">
      <c r="A810" s="8">
        <v>800</v>
      </c>
      <c r="B810" s="10" t="s">
        <v>4</v>
      </c>
      <c r="C810" s="7">
        <f t="shared" si="406"/>
        <v>21315</v>
      </c>
      <c r="D810" s="7">
        <f>3000-70+645-200-315-55.7</f>
        <v>3004.3</v>
      </c>
      <c r="E810" s="7">
        <f>4905-500</f>
        <v>4405</v>
      </c>
      <c r="F810" s="7">
        <v>2300</v>
      </c>
      <c r="G810" s="7">
        <v>2400</v>
      </c>
      <c r="H810" s="7">
        <v>2500</v>
      </c>
      <c r="I810" s="7">
        <v>2600</v>
      </c>
      <c r="J810" s="7">
        <v>4105.7</v>
      </c>
      <c r="K810" s="10"/>
    </row>
    <row r="811" spans="1:11">
      <c r="A811" s="8">
        <v>801</v>
      </c>
      <c r="B811" s="10" t="s">
        <v>5</v>
      </c>
      <c r="C811" s="7">
        <f t="shared" si="406"/>
        <v>0</v>
      </c>
      <c r="D811" s="7">
        <f t="shared" si="446"/>
        <v>0</v>
      </c>
      <c r="E811" s="7">
        <f t="shared" si="447"/>
        <v>0</v>
      </c>
      <c r="F811" s="7">
        <f t="shared" si="448"/>
        <v>0</v>
      </c>
      <c r="G811" s="7">
        <f t="shared" si="421"/>
        <v>0</v>
      </c>
      <c r="H811" s="7">
        <f t="shared" si="422"/>
        <v>0</v>
      </c>
      <c r="I811" s="7">
        <f t="shared" si="423"/>
        <v>0</v>
      </c>
      <c r="J811" s="7">
        <f t="shared" si="424"/>
        <v>0</v>
      </c>
      <c r="K811" s="10"/>
    </row>
    <row r="812" spans="1:11" ht="38.25">
      <c r="A812" s="8">
        <v>802</v>
      </c>
      <c r="B812" s="13" t="s">
        <v>228</v>
      </c>
      <c r="C812" s="7">
        <f t="shared" si="406"/>
        <v>1240.9000000000001</v>
      </c>
      <c r="D812" s="7">
        <f t="shared" ref="D812:J812" si="456">D814+D815+D818</f>
        <v>40.9</v>
      </c>
      <c r="E812" s="7">
        <f t="shared" si="456"/>
        <v>200</v>
      </c>
      <c r="F812" s="7">
        <f t="shared" si="456"/>
        <v>200</v>
      </c>
      <c r="G812" s="7">
        <f t="shared" si="456"/>
        <v>200</v>
      </c>
      <c r="H812" s="7">
        <f t="shared" si="456"/>
        <v>200</v>
      </c>
      <c r="I812" s="7">
        <f t="shared" si="456"/>
        <v>200</v>
      </c>
      <c r="J812" s="7">
        <f t="shared" si="456"/>
        <v>200</v>
      </c>
      <c r="K812" s="10"/>
    </row>
    <row r="813" spans="1:11">
      <c r="A813" s="8">
        <v>803</v>
      </c>
      <c r="B813" s="13" t="s">
        <v>2</v>
      </c>
      <c r="C813" s="7">
        <f t="shared" si="406"/>
        <v>0</v>
      </c>
      <c r="D813" s="7">
        <f t="shared" ref="D813" si="457">E813+F813+G813+H813+I813+J813+K813</f>
        <v>0</v>
      </c>
      <c r="E813" s="7">
        <f t="shared" ref="E813" si="458">F813+G813+H813+I813+J813+K813+L813</f>
        <v>0</v>
      </c>
      <c r="F813" s="7">
        <f t="shared" ref="F813" si="459">G813+H813+I813+J813+K813+L813+M813</f>
        <v>0</v>
      </c>
      <c r="G813" s="7">
        <f t="shared" ref="G813" si="460">H813+I813+J813+K813+L813+M813+N813</f>
        <v>0</v>
      </c>
      <c r="H813" s="7">
        <f t="shared" ref="H813" si="461">I813+J813+K813+L813+M813+N813+O813</f>
        <v>0</v>
      </c>
      <c r="I813" s="7">
        <f t="shared" ref="I813" si="462">J813+K813+L813+M813+N813+O813+P813</f>
        <v>0</v>
      </c>
      <c r="J813" s="7">
        <f t="shared" ref="J813" si="463">K813+L813+M813+N813+O813+P813+Q813</f>
        <v>0</v>
      </c>
      <c r="K813" s="10"/>
    </row>
    <row r="814" spans="1:11">
      <c r="A814" s="8">
        <v>804</v>
      </c>
      <c r="B814" s="10" t="s">
        <v>3</v>
      </c>
      <c r="C814" s="7">
        <f t="shared" ref="C814:C818" si="464">D814+E814+F814+G814+H814+I814+J814</f>
        <v>0</v>
      </c>
      <c r="D814" s="7">
        <f t="shared" ref="D814" si="465">E814+F814+G814+H814+I814+J814+K814</f>
        <v>0</v>
      </c>
      <c r="E814" s="7">
        <f t="shared" ref="E814" si="466">F814+G814+H814+I814+J814+K814+L814</f>
        <v>0</v>
      </c>
      <c r="F814" s="7">
        <f t="shared" ref="F814" si="467">G814+H814+I814+J814+K814+L814+M814</f>
        <v>0</v>
      </c>
      <c r="G814" s="7">
        <f t="shared" ref="G814" si="468">H814+I814+J814+K814+L814+M814+N814</f>
        <v>0</v>
      </c>
      <c r="H814" s="7">
        <f t="shared" ref="H814" si="469">I814+J814+K814+L814+M814+N814+O814</f>
        <v>0</v>
      </c>
      <c r="I814" s="7">
        <f t="shared" ref="I814" si="470">J814+K814+L814+M814+N814+O814+P814</f>
        <v>0</v>
      </c>
      <c r="J814" s="7">
        <f t="shared" ref="J814" si="471">K814+L814+M814+N814+O814+P814+Q814</f>
        <v>0</v>
      </c>
      <c r="K814" s="10"/>
    </row>
    <row r="815" spans="1:11">
      <c r="A815" s="8">
        <v>805</v>
      </c>
      <c r="B815" s="10" t="s">
        <v>4</v>
      </c>
      <c r="C815" s="7">
        <f t="shared" si="464"/>
        <v>1240.9000000000001</v>
      </c>
      <c r="D815" s="7">
        <v>40.9</v>
      </c>
      <c r="E815" s="7">
        <v>200</v>
      </c>
      <c r="F815" s="7">
        <v>200</v>
      </c>
      <c r="G815" s="7">
        <v>200</v>
      </c>
      <c r="H815" s="7">
        <v>200</v>
      </c>
      <c r="I815" s="7">
        <v>200</v>
      </c>
      <c r="J815" s="7">
        <v>200</v>
      </c>
      <c r="K815" s="10"/>
    </row>
    <row r="816" spans="1:11">
      <c r="A816" s="8">
        <v>806</v>
      </c>
      <c r="B816" s="10" t="s">
        <v>23</v>
      </c>
      <c r="C816" s="7"/>
      <c r="D816" s="7"/>
      <c r="E816" s="7"/>
      <c r="F816" s="7"/>
      <c r="G816" s="7"/>
      <c r="H816" s="7"/>
      <c r="I816" s="7"/>
      <c r="J816" s="7"/>
      <c r="K816" s="10"/>
    </row>
    <row r="817" spans="1:11" ht="38.25">
      <c r="A817" s="8">
        <v>807</v>
      </c>
      <c r="B817" s="13" t="s">
        <v>299</v>
      </c>
      <c r="C817" s="7">
        <f>D817+E817+F817+G817+H817+I817+J817</f>
        <v>33214</v>
      </c>
      <c r="D817" s="7">
        <f>D818+D819+D820+D821</f>
        <v>6994.2999999999993</v>
      </c>
      <c r="E817" s="7">
        <f>E818+E819+E820+E821</f>
        <v>5719.7</v>
      </c>
      <c r="F817" s="7">
        <f>F818+F819+F820+F821</f>
        <v>3300</v>
      </c>
      <c r="G817" s="7">
        <f>G818+G819+G820+G821</f>
        <v>3700</v>
      </c>
      <c r="H817" s="7">
        <v>3500</v>
      </c>
      <c r="I817" s="7">
        <f>I818+I819+I820+I821</f>
        <v>5000</v>
      </c>
      <c r="J817" s="7">
        <f>J818+J819+J820+J821</f>
        <v>5000</v>
      </c>
      <c r="K817" s="10"/>
    </row>
    <row r="818" spans="1:11">
      <c r="A818" s="8">
        <v>808</v>
      </c>
      <c r="B818" s="10" t="s">
        <v>2</v>
      </c>
      <c r="C818" s="7">
        <f t="shared" si="464"/>
        <v>0</v>
      </c>
      <c r="D818" s="7">
        <f t="shared" ref="D818" si="472">E818+F818+G818+H818+I818+J818+K818</f>
        <v>0</v>
      </c>
      <c r="E818" s="7">
        <f t="shared" ref="E818" si="473">F818+G818+H818+I818+J818+K818+L818</f>
        <v>0</v>
      </c>
      <c r="F818" s="7">
        <f t="shared" ref="F818" si="474">G818+H818+I818+J818+K818+L818+M818</f>
        <v>0</v>
      </c>
      <c r="G818" s="7">
        <f t="shared" ref="G818" si="475">H818+I818+J818+K818+L818+M818+N818</f>
        <v>0</v>
      </c>
      <c r="H818" s="7">
        <f t="shared" ref="H818" si="476">I818+J818+K818+L818+M818+N818+O818</f>
        <v>0</v>
      </c>
      <c r="I818" s="7">
        <f t="shared" ref="I818" si="477">J818+K818+L818+M818+N818+O818+P818</f>
        <v>0</v>
      </c>
      <c r="J818" s="7">
        <f t="shared" ref="J818" si="478">K818+L818+M818+N818+O818+P818+Q818</f>
        <v>0</v>
      </c>
      <c r="K818" s="10"/>
    </row>
    <row r="819" spans="1:11">
      <c r="A819" s="8">
        <v>809</v>
      </c>
      <c r="B819" s="10" t="s">
        <v>227</v>
      </c>
      <c r="C819" s="7">
        <f>D819+E819+F819+G819+H819+I819+J819</f>
        <v>33214</v>
      </c>
      <c r="D819" s="7">
        <f>4000+531.7+73.5+933.4+55.7+1400</f>
        <v>6994.2999999999993</v>
      </c>
      <c r="E819" s="7">
        <f>5000+1204.7-485</f>
        <v>5719.7</v>
      </c>
      <c r="F819" s="7">
        <v>3300</v>
      </c>
      <c r="G819" s="7">
        <v>3700</v>
      </c>
      <c r="H819" s="7">
        <v>3500</v>
      </c>
      <c r="I819" s="7">
        <v>5000</v>
      </c>
      <c r="J819" s="7">
        <v>5000</v>
      </c>
      <c r="K819" s="10"/>
    </row>
    <row r="820" spans="1:11">
      <c r="A820" s="8">
        <v>810</v>
      </c>
      <c r="B820" s="10" t="s">
        <v>29</v>
      </c>
      <c r="C820" s="7">
        <v>0</v>
      </c>
      <c r="D820" s="7">
        <v>0</v>
      </c>
      <c r="E820" s="7">
        <v>0</v>
      </c>
      <c r="F820" s="7">
        <v>0</v>
      </c>
      <c r="G820" s="7">
        <v>0</v>
      </c>
      <c r="H820" s="7">
        <v>0</v>
      </c>
      <c r="I820" s="7">
        <v>0</v>
      </c>
      <c r="J820" s="7">
        <v>0</v>
      </c>
      <c r="K820" s="10"/>
    </row>
    <row r="821" spans="1:11">
      <c r="A821" s="8">
        <v>811</v>
      </c>
      <c r="B821" s="10" t="s">
        <v>190</v>
      </c>
      <c r="C821" s="7">
        <v>0</v>
      </c>
      <c r="D821" s="7">
        <v>0</v>
      </c>
      <c r="E821" s="7">
        <v>0</v>
      </c>
      <c r="F821" s="7">
        <v>0</v>
      </c>
      <c r="G821" s="7">
        <v>0</v>
      </c>
      <c r="H821" s="7">
        <v>0</v>
      </c>
      <c r="I821" s="7">
        <v>0</v>
      </c>
      <c r="J821" s="7">
        <v>0</v>
      </c>
      <c r="K821" s="10"/>
    </row>
    <row r="822" spans="1:11" ht="38.25">
      <c r="A822" s="8">
        <v>812</v>
      </c>
      <c r="B822" s="65" t="s">
        <v>317</v>
      </c>
      <c r="C822" s="55">
        <f>D822+E822+F822+G822+H822+I822+J822</f>
        <v>1770</v>
      </c>
      <c r="D822" s="55">
        <f>D823+D824+D825+D826</f>
        <v>585</v>
      </c>
      <c r="E822" s="55">
        <f>E823+E824+E825+E826</f>
        <v>1185</v>
      </c>
      <c r="F822" s="55">
        <v>0</v>
      </c>
      <c r="G822" s="55">
        <v>0</v>
      </c>
      <c r="H822" s="55">
        <v>0</v>
      </c>
      <c r="I822" s="55">
        <v>0</v>
      </c>
      <c r="J822" s="55">
        <v>0</v>
      </c>
      <c r="K822" s="54"/>
    </row>
    <row r="823" spans="1:11">
      <c r="A823" s="8">
        <v>813</v>
      </c>
      <c r="B823" s="10" t="s">
        <v>2</v>
      </c>
      <c r="C823" s="7">
        <v>0</v>
      </c>
      <c r="D823" s="7">
        <v>0</v>
      </c>
      <c r="E823" s="7">
        <v>0</v>
      </c>
      <c r="F823" s="7">
        <v>0</v>
      </c>
      <c r="G823" s="7">
        <v>0</v>
      </c>
      <c r="H823" s="7">
        <v>0</v>
      </c>
      <c r="I823" s="7">
        <v>0</v>
      </c>
      <c r="J823" s="7">
        <v>0</v>
      </c>
      <c r="K823" s="10"/>
    </row>
    <row r="824" spans="1:11">
      <c r="A824" s="8">
        <v>814</v>
      </c>
      <c r="B824" s="10" t="s">
        <v>227</v>
      </c>
      <c r="C824" s="7">
        <f>D824+E824+F824+G824+H824+I824+J824</f>
        <v>1770</v>
      </c>
      <c r="D824" s="7">
        <f>70+200+315</f>
        <v>585</v>
      </c>
      <c r="E824" s="7">
        <f>985+200</f>
        <v>1185</v>
      </c>
      <c r="F824" s="7">
        <v>0</v>
      </c>
      <c r="G824" s="7">
        <v>0</v>
      </c>
      <c r="H824" s="7">
        <v>0</v>
      </c>
      <c r="I824" s="7">
        <v>0</v>
      </c>
      <c r="J824" s="7">
        <v>0</v>
      </c>
      <c r="K824" s="10"/>
    </row>
    <row r="825" spans="1:11">
      <c r="A825" s="8">
        <v>815</v>
      </c>
      <c r="B825" s="10" t="s">
        <v>29</v>
      </c>
      <c r="C825" s="7">
        <v>0</v>
      </c>
      <c r="D825" s="7">
        <v>0</v>
      </c>
      <c r="E825" s="7">
        <v>0</v>
      </c>
      <c r="F825" s="7">
        <v>0</v>
      </c>
      <c r="G825" s="7">
        <v>0</v>
      </c>
      <c r="H825" s="7">
        <v>0</v>
      </c>
      <c r="I825" s="7">
        <v>0</v>
      </c>
      <c r="J825" s="7">
        <v>0</v>
      </c>
      <c r="K825" s="10"/>
    </row>
    <row r="826" spans="1:11">
      <c r="A826" s="8">
        <v>816</v>
      </c>
      <c r="B826" s="10" t="s">
        <v>190</v>
      </c>
      <c r="C826" s="7">
        <v>0</v>
      </c>
      <c r="D826" s="7">
        <v>0</v>
      </c>
      <c r="E826" s="7">
        <v>0</v>
      </c>
      <c r="F826" s="7">
        <v>0</v>
      </c>
      <c r="G826" s="7">
        <v>0</v>
      </c>
      <c r="H826" s="7">
        <v>0</v>
      </c>
      <c r="I826" s="7">
        <v>0</v>
      </c>
      <c r="J826" s="7">
        <v>0</v>
      </c>
      <c r="K826" s="10"/>
    </row>
    <row r="827" spans="1:11" ht="27">
      <c r="A827" s="8">
        <v>817</v>
      </c>
      <c r="B827" s="12" t="s">
        <v>39</v>
      </c>
      <c r="C827" s="9">
        <f t="shared" si="406"/>
        <v>22641.399999999998</v>
      </c>
      <c r="D827" s="9">
        <f>D829+D830+D831</f>
        <v>1432</v>
      </c>
      <c r="E827" s="9">
        <f>E829+E830+E831</f>
        <v>3100</v>
      </c>
      <c r="F827" s="9">
        <f>F829+F830+F831</f>
        <v>2829.5</v>
      </c>
      <c r="G827" s="9">
        <f t="shared" ref="G827:J827" si="479">G829+G830+G831</f>
        <v>4612</v>
      </c>
      <c r="H827" s="9">
        <f t="shared" si="479"/>
        <v>3348.7</v>
      </c>
      <c r="I827" s="9">
        <f t="shared" si="479"/>
        <v>3438.6</v>
      </c>
      <c r="J827" s="9">
        <f t="shared" si="479"/>
        <v>3880.6</v>
      </c>
      <c r="K827" s="10">
        <v>62.63</v>
      </c>
    </row>
    <row r="828" spans="1:11">
      <c r="A828" s="8">
        <v>818</v>
      </c>
      <c r="B828" s="12" t="s">
        <v>2</v>
      </c>
      <c r="C828" s="7">
        <f t="shared" si="406"/>
        <v>0</v>
      </c>
      <c r="D828" s="7">
        <f t="shared" ref="D828" si="480">E828+F828+G828+H828+I828+J828+K828</f>
        <v>0</v>
      </c>
      <c r="E828" s="7">
        <f t="shared" ref="E828" si="481">F828+G828+H828+I828+J828+K828+L828</f>
        <v>0</v>
      </c>
      <c r="F828" s="7">
        <f t="shared" ref="F828" si="482">G828+H828+I828+J828+K828+L828+M828</f>
        <v>0</v>
      </c>
      <c r="G828" s="7">
        <f t="shared" ref="G828" si="483">H828+I828+J828+K828+L828+M828+N828</f>
        <v>0</v>
      </c>
      <c r="H828" s="7">
        <f t="shared" ref="H828" si="484">I828+J828+K828+L828+M828+N828+O828</f>
        <v>0</v>
      </c>
      <c r="I828" s="7">
        <f t="shared" ref="I828" si="485">J828+K828+L828+M828+N828+O828+P828</f>
        <v>0</v>
      </c>
      <c r="J828" s="7">
        <f t="shared" ref="J828" si="486">K828+L828+M828+N828+O828+P828+Q828</f>
        <v>0</v>
      </c>
      <c r="K828" s="10"/>
    </row>
    <row r="829" spans="1:11">
      <c r="A829" s="8">
        <v>819</v>
      </c>
      <c r="B829" s="10" t="s">
        <v>3</v>
      </c>
      <c r="C829" s="7">
        <f t="shared" si="406"/>
        <v>0</v>
      </c>
      <c r="D829" s="7">
        <f t="shared" si="446"/>
        <v>0</v>
      </c>
      <c r="E829" s="7">
        <f t="shared" si="447"/>
        <v>0</v>
      </c>
      <c r="F829" s="7">
        <f t="shared" si="448"/>
        <v>0</v>
      </c>
      <c r="G829" s="7">
        <f t="shared" ref="G829" si="487">H829+I829+J829+K829+L829+M829+N829</f>
        <v>0</v>
      </c>
      <c r="H829" s="7">
        <f t="shared" ref="H829" si="488">I829+J829+K829+L829+M829+N829+O829</f>
        <v>0</v>
      </c>
      <c r="I829" s="7">
        <f t="shared" ref="I829" si="489">J829+K829+L829+M829+N829+O829+P829</f>
        <v>0</v>
      </c>
      <c r="J829" s="7">
        <f t="shared" ref="J829" si="490">K829+L829+M829+N829+O829+P829+Q829</f>
        <v>0</v>
      </c>
      <c r="K829" s="10"/>
    </row>
    <row r="830" spans="1:11">
      <c r="A830" s="8">
        <v>820</v>
      </c>
      <c r="B830" s="10" t="s">
        <v>4</v>
      </c>
      <c r="C830" s="7">
        <f t="shared" si="406"/>
        <v>22641.399999999998</v>
      </c>
      <c r="D830" s="7">
        <f>D835+D840+D845+D850+D855+D860+D865+D870</f>
        <v>1432</v>
      </c>
      <c r="E830" s="7">
        <f>E835+E840+E845+E850+E855+E860+E865+E870</f>
        <v>3100</v>
      </c>
      <c r="F830" s="7">
        <f>F835+F840+F845+F850+F855+F860+F865+F870</f>
        <v>2829.5</v>
      </c>
      <c r="G830" s="7">
        <f>G835+G840+G845+G850+G855+G860+G865+G870</f>
        <v>4612</v>
      </c>
      <c r="H830" s="7">
        <f t="shared" ref="H830:J830" si="491">H835+H840+H845+H850+H855+H860+H865+H871</f>
        <v>3348.7</v>
      </c>
      <c r="I830" s="7">
        <f t="shared" si="491"/>
        <v>3438.6</v>
      </c>
      <c r="J830" s="7">
        <f t="shared" si="491"/>
        <v>3880.6</v>
      </c>
      <c r="K830" s="10"/>
    </row>
    <row r="831" spans="1:11">
      <c r="A831" s="8">
        <v>821</v>
      </c>
      <c r="B831" s="10" t="s">
        <v>5</v>
      </c>
      <c r="C831" s="7">
        <f t="shared" si="406"/>
        <v>0</v>
      </c>
      <c r="D831" s="7">
        <f t="shared" si="446"/>
        <v>0</v>
      </c>
      <c r="E831" s="7">
        <f t="shared" si="447"/>
        <v>0</v>
      </c>
      <c r="F831" s="7">
        <f t="shared" si="448"/>
        <v>0</v>
      </c>
      <c r="G831" s="7">
        <f t="shared" ref="G831:G869" si="492">H831+I831+J831+K831+L831+M831+N831</f>
        <v>0</v>
      </c>
      <c r="H831" s="7">
        <f t="shared" ref="H831:H871" si="493">I831+J831+K831+L831+M831+N831+O831</f>
        <v>0</v>
      </c>
      <c r="I831" s="7">
        <f t="shared" ref="I831:I871" si="494">J831+K831+L831+M831+N831+O831+P831</f>
        <v>0</v>
      </c>
      <c r="J831" s="7">
        <f t="shared" ref="J831:J871" si="495">K831+L831+M831+N831+O831+P831+Q831</f>
        <v>0</v>
      </c>
      <c r="K831" s="10"/>
    </row>
    <row r="832" spans="1:11" ht="51">
      <c r="A832" s="8">
        <v>822</v>
      </c>
      <c r="B832" s="13" t="s">
        <v>40</v>
      </c>
      <c r="C832" s="7">
        <f t="shared" si="406"/>
        <v>0</v>
      </c>
      <c r="D832" s="7">
        <f t="shared" si="446"/>
        <v>0</v>
      </c>
      <c r="E832" s="7">
        <f t="shared" si="447"/>
        <v>0</v>
      </c>
      <c r="F832" s="7">
        <f t="shared" si="448"/>
        <v>0</v>
      </c>
      <c r="G832" s="7">
        <f t="shared" si="492"/>
        <v>0</v>
      </c>
      <c r="H832" s="7">
        <f t="shared" si="493"/>
        <v>0</v>
      </c>
      <c r="I832" s="7">
        <f t="shared" si="494"/>
        <v>0</v>
      </c>
      <c r="J832" s="7">
        <f t="shared" si="495"/>
        <v>0</v>
      </c>
      <c r="K832" s="10"/>
    </row>
    <row r="833" spans="1:11">
      <c r="A833" s="8">
        <v>823</v>
      </c>
      <c r="B833" s="13" t="s">
        <v>2</v>
      </c>
      <c r="C833" s="7">
        <f t="shared" si="406"/>
        <v>0</v>
      </c>
      <c r="D833" s="7">
        <f t="shared" si="446"/>
        <v>0</v>
      </c>
      <c r="E833" s="7">
        <f t="shared" si="447"/>
        <v>0</v>
      </c>
      <c r="F833" s="7">
        <f t="shared" si="448"/>
        <v>0</v>
      </c>
      <c r="G833" s="7">
        <f t="shared" si="492"/>
        <v>0</v>
      </c>
      <c r="H833" s="7">
        <f t="shared" si="493"/>
        <v>0</v>
      </c>
      <c r="I833" s="7">
        <f t="shared" si="494"/>
        <v>0</v>
      </c>
      <c r="J833" s="7">
        <f t="shared" si="495"/>
        <v>0</v>
      </c>
      <c r="K833" s="10"/>
    </row>
    <row r="834" spans="1:11">
      <c r="A834" s="8">
        <v>824</v>
      </c>
      <c r="B834" s="10" t="s">
        <v>3</v>
      </c>
      <c r="C834" s="7">
        <f t="shared" si="406"/>
        <v>0</v>
      </c>
      <c r="D834" s="7">
        <f t="shared" si="446"/>
        <v>0</v>
      </c>
      <c r="E834" s="7">
        <f t="shared" si="447"/>
        <v>0</v>
      </c>
      <c r="F834" s="7">
        <f t="shared" si="448"/>
        <v>0</v>
      </c>
      <c r="G834" s="7">
        <f t="shared" si="492"/>
        <v>0</v>
      </c>
      <c r="H834" s="7">
        <f t="shared" si="493"/>
        <v>0</v>
      </c>
      <c r="I834" s="7">
        <f t="shared" si="494"/>
        <v>0</v>
      </c>
      <c r="J834" s="7">
        <f t="shared" si="495"/>
        <v>0</v>
      </c>
      <c r="K834" s="10"/>
    </row>
    <row r="835" spans="1:11">
      <c r="A835" s="8">
        <v>825</v>
      </c>
      <c r="B835" s="10" t="s">
        <v>4</v>
      </c>
      <c r="C835" s="7">
        <f t="shared" si="406"/>
        <v>0</v>
      </c>
      <c r="D835" s="7">
        <f t="shared" si="446"/>
        <v>0</v>
      </c>
      <c r="E835" s="7">
        <f t="shared" si="447"/>
        <v>0</v>
      </c>
      <c r="F835" s="7">
        <f t="shared" si="448"/>
        <v>0</v>
      </c>
      <c r="G835" s="7">
        <f t="shared" si="492"/>
        <v>0</v>
      </c>
      <c r="H835" s="7">
        <f t="shared" si="493"/>
        <v>0</v>
      </c>
      <c r="I835" s="7">
        <f t="shared" si="494"/>
        <v>0</v>
      </c>
      <c r="J835" s="7">
        <f t="shared" si="495"/>
        <v>0</v>
      </c>
      <c r="K835" s="10"/>
    </row>
    <row r="836" spans="1:11">
      <c r="A836" s="8">
        <v>826</v>
      </c>
      <c r="B836" s="10" t="s">
        <v>5</v>
      </c>
      <c r="C836" s="7">
        <f t="shared" si="406"/>
        <v>0</v>
      </c>
      <c r="D836" s="7">
        <f t="shared" si="446"/>
        <v>0</v>
      </c>
      <c r="E836" s="7">
        <f t="shared" si="447"/>
        <v>0</v>
      </c>
      <c r="F836" s="7">
        <f t="shared" si="448"/>
        <v>0</v>
      </c>
      <c r="G836" s="7">
        <f t="shared" si="492"/>
        <v>0</v>
      </c>
      <c r="H836" s="7">
        <f t="shared" si="493"/>
        <v>0</v>
      </c>
      <c r="I836" s="7">
        <f t="shared" si="494"/>
        <v>0</v>
      </c>
      <c r="J836" s="7">
        <f t="shared" si="495"/>
        <v>0</v>
      </c>
      <c r="K836" s="10"/>
    </row>
    <row r="837" spans="1:11" ht="51">
      <c r="A837" s="8">
        <v>827</v>
      </c>
      <c r="B837" s="13" t="s">
        <v>248</v>
      </c>
      <c r="C837" s="7">
        <f t="shared" si="406"/>
        <v>13179.7</v>
      </c>
      <c r="D837" s="7">
        <f>D838+D839+D840+D841</f>
        <v>1179.7</v>
      </c>
      <c r="E837" s="7">
        <f t="shared" ref="E837:J837" si="496">E839+E840+E841</f>
        <v>2000</v>
      </c>
      <c r="F837" s="7">
        <f t="shared" si="496"/>
        <v>2000</v>
      </c>
      <c r="G837" s="7">
        <f t="shared" si="496"/>
        <v>2000</v>
      </c>
      <c r="H837" s="7">
        <f t="shared" si="496"/>
        <v>2000</v>
      </c>
      <c r="I837" s="7">
        <f t="shared" si="496"/>
        <v>2000</v>
      </c>
      <c r="J837" s="7">
        <f t="shared" si="496"/>
        <v>2000</v>
      </c>
      <c r="K837" s="10"/>
    </row>
    <row r="838" spans="1:11">
      <c r="A838" s="8">
        <v>828</v>
      </c>
      <c r="B838" s="13" t="s">
        <v>2</v>
      </c>
      <c r="C838" s="7">
        <f t="shared" si="406"/>
        <v>0</v>
      </c>
      <c r="D838" s="7">
        <f t="shared" ref="D838" si="497">E838+F838+G838+H838+I838+J838+K838</f>
        <v>0</v>
      </c>
      <c r="E838" s="7">
        <f t="shared" ref="E838" si="498">F838+G838+H838+I838+J838+K838+L838</f>
        <v>0</v>
      </c>
      <c r="F838" s="7">
        <f t="shared" ref="F838" si="499">G838+H838+I838+J838+K838+L838+M838</f>
        <v>0</v>
      </c>
      <c r="G838" s="7">
        <f t="shared" ref="G838" si="500">H838+I838+J838+K838+L838+M838+N838</f>
        <v>0</v>
      </c>
      <c r="H838" s="7">
        <f t="shared" ref="H838" si="501">I838+J838+K838+L838+M838+N838+O838</f>
        <v>0</v>
      </c>
      <c r="I838" s="7">
        <f t="shared" ref="I838" si="502">J838+K838+L838+M838+N838+O838+P838</f>
        <v>0</v>
      </c>
      <c r="J838" s="7">
        <f t="shared" ref="J838" si="503">K838+L838+M838+N838+O838+P838+Q838</f>
        <v>0</v>
      </c>
      <c r="K838" s="10"/>
    </row>
    <row r="839" spans="1:11">
      <c r="A839" s="8">
        <v>829</v>
      </c>
      <c r="B839" s="10" t="s">
        <v>3</v>
      </c>
      <c r="C839" s="7">
        <f t="shared" si="406"/>
        <v>0</v>
      </c>
      <c r="D839" s="7">
        <f t="shared" si="446"/>
        <v>0</v>
      </c>
      <c r="E839" s="7">
        <f t="shared" si="447"/>
        <v>0</v>
      </c>
      <c r="F839" s="7">
        <f t="shared" si="448"/>
        <v>0</v>
      </c>
      <c r="G839" s="7">
        <f t="shared" si="492"/>
        <v>0</v>
      </c>
      <c r="H839" s="7">
        <f t="shared" si="493"/>
        <v>0</v>
      </c>
      <c r="I839" s="7">
        <f t="shared" si="494"/>
        <v>0</v>
      </c>
      <c r="J839" s="7">
        <f t="shared" si="495"/>
        <v>0</v>
      </c>
      <c r="K839" s="10"/>
    </row>
    <row r="840" spans="1:11">
      <c r="A840" s="8">
        <v>830</v>
      </c>
      <c r="B840" s="10" t="s">
        <v>4</v>
      </c>
      <c r="C840" s="7">
        <f t="shared" si="406"/>
        <v>13179.7</v>
      </c>
      <c r="D840" s="7">
        <f>1000-20.3+200</f>
        <v>1179.7</v>
      </c>
      <c r="E840" s="7">
        <v>2000</v>
      </c>
      <c r="F840" s="7">
        <v>2000</v>
      </c>
      <c r="G840" s="7">
        <v>2000</v>
      </c>
      <c r="H840" s="7">
        <v>2000</v>
      </c>
      <c r="I840" s="7">
        <v>2000</v>
      </c>
      <c r="J840" s="7">
        <v>2000</v>
      </c>
      <c r="K840" s="10"/>
    </row>
    <row r="841" spans="1:11">
      <c r="A841" s="8">
        <v>831</v>
      </c>
      <c r="B841" s="10" t="s">
        <v>5</v>
      </c>
      <c r="C841" s="7">
        <f t="shared" si="406"/>
        <v>0</v>
      </c>
      <c r="D841" s="7">
        <f t="shared" si="446"/>
        <v>0</v>
      </c>
      <c r="E841" s="7">
        <f t="shared" si="447"/>
        <v>0</v>
      </c>
      <c r="F841" s="7">
        <f t="shared" si="448"/>
        <v>0</v>
      </c>
      <c r="G841" s="7">
        <f t="shared" si="492"/>
        <v>0</v>
      </c>
      <c r="H841" s="7">
        <f t="shared" si="493"/>
        <v>0</v>
      </c>
      <c r="I841" s="7">
        <f t="shared" si="494"/>
        <v>0</v>
      </c>
      <c r="J841" s="7">
        <f t="shared" si="495"/>
        <v>0</v>
      </c>
      <c r="K841" s="10"/>
    </row>
    <row r="842" spans="1:11" ht="25.5">
      <c r="A842" s="8">
        <v>832</v>
      </c>
      <c r="B842" s="13" t="s">
        <v>41</v>
      </c>
      <c r="C842" s="7">
        <f t="shared" si="406"/>
        <v>0</v>
      </c>
      <c r="D842" s="7">
        <f t="shared" si="446"/>
        <v>0</v>
      </c>
      <c r="E842" s="7">
        <f t="shared" si="447"/>
        <v>0</v>
      </c>
      <c r="F842" s="7">
        <f t="shared" si="448"/>
        <v>0</v>
      </c>
      <c r="G842" s="7">
        <f t="shared" si="492"/>
        <v>0</v>
      </c>
      <c r="H842" s="7">
        <f t="shared" si="493"/>
        <v>0</v>
      </c>
      <c r="I842" s="7">
        <f t="shared" si="494"/>
        <v>0</v>
      </c>
      <c r="J842" s="7">
        <f t="shared" si="495"/>
        <v>0</v>
      </c>
      <c r="K842" s="10"/>
    </row>
    <row r="843" spans="1:11">
      <c r="A843" s="8">
        <v>833</v>
      </c>
      <c r="B843" s="13" t="s">
        <v>2</v>
      </c>
      <c r="C843" s="7">
        <f t="shared" si="406"/>
        <v>0</v>
      </c>
      <c r="D843" s="7">
        <f t="shared" si="446"/>
        <v>0</v>
      </c>
      <c r="E843" s="7">
        <f t="shared" si="447"/>
        <v>0</v>
      </c>
      <c r="F843" s="7">
        <f t="shared" si="448"/>
        <v>0</v>
      </c>
      <c r="G843" s="7">
        <f t="shared" si="492"/>
        <v>0</v>
      </c>
      <c r="H843" s="7">
        <f t="shared" si="493"/>
        <v>0</v>
      </c>
      <c r="I843" s="7">
        <f t="shared" si="494"/>
        <v>0</v>
      </c>
      <c r="J843" s="7">
        <f t="shared" si="495"/>
        <v>0</v>
      </c>
      <c r="K843" s="10"/>
    </row>
    <row r="844" spans="1:11">
      <c r="A844" s="8">
        <v>834</v>
      </c>
      <c r="B844" s="10" t="s">
        <v>3</v>
      </c>
      <c r="C844" s="7">
        <f t="shared" si="406"/>
        <v>0</v>
      </c>
      <c r="D844" s="7">
        <f t="shared" si="446"/>
        <v>0</v>
      </c>
      <c r="E844" s="7">
        <f t="shared" si="447"/>
        <v>0</v>
      </c>
      <c r="F844" s="7">
        <f t="shared" si="448"/>
        <v>0</v>
      </c>
      <c r="G844" s="7">
        <f t="shared" si="492"/>
        <v>0</v>
      </c>
      <c r="H844" s="7">
        <f t="shared" si="493"/>
        <v>0</v>
      </c>
      <c r="I844" s="7">
        <f t="shared" si="494"/>
        <v>0</v>
      </c>
      <c r="J844" s="7">
        <f t="shared" si="495"/>
        <v>0</v>
      </c>
      <c r="K844" s="10"/>
    </row>
    <row r="845" spans="1:11">
      <c r="A845" s="8">
        <v>835</v>
      </c>
      <c r="B845" s="10" t="s">
        <v>4</v>
      </c>
      <c r="C845" s="7">
        <f t="shared" si="406"/>
        <v>0</v>
      </c>
      <c r="D845" s="7">
        <f t="shared" si="446"/>
        <v>0</v>
      </c>
      <c r="E845" s="7">
        <f t="shared" si="447"/>
        <v>0</v>
      </c>
      <c r="F845" s="7">
        <f t="shared" si="448"/>
        <v>0</v>
      </c>
      <c r="G845" s="7">
        <f t="shared" si="492"/>
        <v>0</v>
      </c>
      <c r="H845" s="7">
        <f t="shared" si="493"/>
        <v>0</v>
      </c>
      <c r="I845" s="7">
        <f t="shared" si="494"/>
        <v>0</v>
      </c>
      <c r="J845" s="7">
        <f t="shared" si="495"/>
        <v>0</v>
      </c>
      <c r="K845" s="10"/>
    </row>
    <row r="846" spans="1:11">
      <c r="A846" s="8">
        <v>836</v>
      </c>
      <c r="B846" s="10" t="s">
        <v>5</v>
      </c>
      <c r="C846" s="7">
        <f t="shared" si="406"/>
        <v>0</v>
      </c>
      <c r="D846" s="7">
        <f t="shared" si="446"/>
        <v>0</v>
      </c>
      <c r="E846" s="7">
        <f t="shared" si="447"/>
        <v>0</v>
      </c>
      <c r="F846" s="7">
        <f t="shared" si="448"/>
        <v>0</v>
      </c>
      <c r="G846" s="7">
        <f t="shared" si="492"/>
        <v>0</v>
      </c>
      <c r="H846" s="7">
        <f t="shared" si="493"/>
        <v>0</v>
      </c>
      <c r="I846" s="7">
        <f t="shared" si="494"/>
        <v>0</v>
      </c>
      <c r="J846" s="7">
        <f t="shared" si="495"/>
        <v>0</v>
      </c>
      <c r="K846" s="10"/>
    </row>
    <row r="847" spans="1:11" ht="52.5" customHeight="1">
      <c r="A847" s="8">
        <v>837</v>
      </c>
      <c r="B847" s="13" t="s">
        <v>249</v>
      </c>
      <c r="C847" s="7">
        <f t="shared" si="406"/>
        <v>0</v>
      </c>
      <c r="D847" s="7">
        <f>D849+D850+D851</f>
        <v>0</v>
      </c>
      <c r="E847" s="7">
        <f t="shared" si="447"/>
        <v>0</v>
      </c>
      <c r="F847" s="7">
        <f t="shared" si="448"/>
        <v>0</v>
      </c>
      <c r="G847" s="7">
        <f t="shared" si="492"/>
        <v>0</v>
      </c>
      <c r="H847" s="7">
        <f t="shared" si="493"/>
        <v>0</v>
      </c>
      <c r="I847" s="7">
        <f t="shared" si="494"/>
        <v>0</v>
      </c>
      <c r="J847" s="7">
        <f t="shared" si="495"/>
        <v>0</v>
      </c>
      <c r="K847" s="10"/>
    </row>
    <row r="848" spans="1:11" ht="14.25" customHeight="1">
      <c r="A848" s="8">
        <v>838</v>
      </c>
      <c r="B848" s="13" t="s">
        <v>2</v>
      </c>
      <c r="C848" s="7">
        <f t="shared" si="406"/>
        <v>0</v>
      </c>
      <c r="D848" s="7">
        <f t="shared" ref="D848" si="504">E848+F848+G848+H848+I848+J848+K848</f>
        <v>0</v>
      </c>
      <c r="E848" s="7">
        <f t="shared" si="447"/>
        <v>0</v>
      </c>
      <c r="F848" s="7">
        <f t="shared" si="448"/>
        <v>0</v>
      </c>
      <c r="G848" s="7">
        <f t="shared" si="492"/>
        <v>0</v>
      </c>
      <c r="H848" s="7">
        <f t="shared" si="493"/>
        <v>0</v>
      </c>
      <c r="I848" s="7">
        <f t="shared" si="494"/>
        <v>0</v>
      </c>
      <c r="J848" s="7">
        <f t="shared" si="495"/>
        <v>0</v>
      </c>
      <c r="K848" s="10"/>
    </row>
    <row r="849" spans="1:11" hidden="1">
      <c r="A849" s="8">
        <v>839</v>
      </c>
      <c r="B849" s="10" t="s">
        <v>3</v>
      </c>
      <c r="C849" s="7">
        <f t="shared" si="406"/>
        <v>0</v>
      </c>
      <c r="D849" s="7">
        <f t="shared" si="446"/>
        <v>0</v>
      </c>
      <c r="E849" s="7">
        <f t="shared" si="447"/>
        <v>0</v>
      </c>
      <c r="F849" s="7">
        <f t="shared" si="448"/>
        <v>0</v>
      </c>
      <c r="G849" s="7">
        <f t="shared" si="492"/>
        <v>0</v>
      </c>
      <c r="H849" s="7">
        <f t="shared" si="493"/>
        <v>0</v>
      </c>
      <c r="I849" s="7">
        <f t="shared" si="494"/>
        <v>0</v>
      </c>
      <c r="J849" s="7">
        <f t="shared" si="495"/>
        <v>0</v>
      </c>
      <c r="K849" s="10"/>
    </row>
    <row r="850" spans="1:11" hidden="1">
      <c r="A850" s="8">
        <v>840</v>
      </c>
      <c r="B850" s="10" t="s">
        <v>4</v>
      </c>
      <c r="C850" s="7">
        <f t="shared" si="406"/>
        <v>0</v>
      </c>
      <c r="D850" s="7">
        <v>0</v>
      </c>
      <c r="E850" s="7">
        <f t="shared" si="447"/>
        <v>0</v>
      </c>
      <c r="F850" s="7">
        <f t="shared" si="448"/>
        <v>0</v>
      </c>
      <c r="G850" s="7">
        <f t="shared" si="492"/>
        <v>0</v>
      </c>
      <c r="H850" s="7">
        <f t="shared" si="493"/>
        <v>0</v>
      </c>
      <c r="I850" s="7">
        <f t="shared" si="494"/>
        <v>0</v>
      </c>
      <c r="J850" s="7">
        <f t="shared" si="495"/>
        <v>0</v>
      </c>
      <c r="K850" s="10"/>
    </row>
    <row r="851" spans="1:11">
      <c r="A851" s="8">
        <v>841</v>
      </c>
      <c r="B851" s="10" t="s">
        <v>5</v>
      </c>
      <c r="C851" s="7">
        <f t="shared" si="406"/>
        <v>0</v>
      </c>
      <c r="D851" s="7">
        <f t="shared" si="446"/>
        <v>0</v>
      </c>
      <c r="E851" s="7">
        <f t="shared" si="447"/>
        <v>0</v>
      </c>
      <c r="F851" s="7">
        <f t="shared" si="448"/>
        <v>0</v>
      </c>
      <c r="G851" s="7">
        <f t="shared" si="492"/>
        <v>0</v>
      </c>
      <c r="H851" s="7">
        <f t="shared" si="493"/>
        <v>0</v>
      </c>
      <c r="I851" s="7">
        <f t="shared" si="494"/>
        <v>0</v>
      </c>
      <c r="J851" s="7">
        <f t="shared" si="495"/>
        <v>0</v>
      </c>
      <c r="K851" s="10"/>
    </row>
    <row r="852" spans="1:11" ht="25.5">
      <c r="A852" s="8">
        <v>842</v>
      </c>
      <c r="B852" s="13" t="s">
        <v>42</v>
      </c>
      <c r="C852" s="7">
        <f t="shared" si="406"/>
        <v>0</v>
      </c>
      <c r="D852" s="7">
        <f t="shared" si="446"/>
        <v>0</v>
      </c>
      <c r="E852" s="7">
        <f t="shared" si="447"/>
        <v>0</v>
      </c>
      <c r="F852" s="7">
        <f t="shared" si="448"/>
        <v>0</v>
      </c>
      <c r="G852" s="7">
        <f t="shared" si="492"/>
        <v>0</v>
      </c>
      <c r="H852" s="7">
        <f t="shared" si="493"/>
        <v>0</v>
      </c>
      <c r="I852" s="7">
        <f t="shared" si="494"/>
        <v>0</v>
      </c>
      <c r="J852" s="7">
        <f t="shared" si="495"/>
        <v>0</v>
      </c>
      <c r="K852" s="10"/>
    </row>
    <row r="853" spans="1:11">
      <c r="A853" s="8">
        <v>843</v>
      </c>
      <c r="B853" s="13" t="s">
        <v>2</v>
      </c>
      <c r="C853" s="7">
        <f t="shared" si="406"/>
        <v>0</v>
      </c>
      <c r="D853" s="7">
        <f t="shared" si="446"/>
        <v>0</v>
      </c>
      <c r="E853" s="7">
        <f t="shared" si="447"/>
        <v>0</v>
      </c>
      <c r="F853" s="7">
        <f t="shared" si="448"/>
        <v>0</v>
      </c>
      <c r="G853" s="7">
        <f t="shared" si="492"/>
        <v>0</v>
      </c>
      <c r="H853" s="7">
        <f t="shared" si="493"/>
        <v>0</v>
      </c>
      <c r="I853" s="7">
        <f t="shared" si="494"/>
        <v>0</v>
      </c>
      <c r="J853" s="7">
        <f t="shared" si="495"/>
        <v>0</v>
      </c>
      <c r="K853" s="10"/>
    </row>
    <row r="854" spans="1:11">
      <c r="A854" s="8">
        <v>844</v>
      </c>
      <c r="B854" s="10" t="s">
        <v>3</v>
      </c>
      <c r="C854" s="7">
        <f t="shared" si="406"/>
        <v>0</v>
      </c>
      <c r="D854" s="7">
        <f t="shared" si="446"/>
        <v>0</v>
      </c>
      <c r="E854" s="7">
        <f t="shared" si="447"/>
        <v>0</v>
      </c>
      <c r="F854" s="7">
        <f t="shared" si="448"/>
        <v>0</v>
      </c>
      <c r="G854" s="7">
        <f t="shared" si="492"/>
        <v>0</v>
      </c>
      <c r="H854" s="7">
        <f t="shared" si="493"/>
        <v>0</v>
      </c>
      <c r="I854" s="7">
        <f t="shared" si="494"/>
        <v>0</v>
      </c>
      <c r="J854" s="7">
        <f t="shared" si="495"/>
        <v>0</v>
      </c>
      <c r="K854" s="10"/>
    </row>
    <row r="855" spans="1:11">
      <c r="A855" s="8">
        <v>845</v>
      </c>
      <c r="B855" s="10" t="s">
        <v>4</v>
      </c>
      <c r="C855" s="7">
        <f t="shared" si="406"/>
        <v>0</v>
      </c>
      <c r="D855" s="7">
        <f t="shared" si="446"/>
        <v>0</v>
      </c>
      <c r="E855" s="7">
        <f t="shared" si="447"/>
        <v>0</v>
      </c>
      <c r="F855" s="7">
        <f t="shared" si="448"/>
        <v>0</v>
      </c>
      <c r="G855" s="7">
        <f t="shared" si="492"/>
        <v>0</v>
      </c>
      <c r="H855" s="7">
        <f t="shared" si="493"/>
        <v>0</v>
      </c>
      <c r="I855" s="7">
        <f t="shared" si="494"/>
        <v>0</v>
      </c>
      <c r="J855" s="7">
        <f t="shared" si="495"/>
        <v>0</v>
      </c>
      <c r="K855" s="10"/>
    </row>
    <row r="856" spans="1:11">
      <c r="A856" s="8">
        <v>846</v>
      </c>
      <c r="B856" s="10" t="s">
        <v>5</v>
      </c>
      <c r="C856" s="7">
        <f t="shared" si="406"/>
        <v>0</v>
      </c>
      <c r="D856" s="7">
        <f t="shared" si="446"/>
        <v>0</v>
      </c>
      <c r="E856" s="7">
        <f t="shared" si="447"/>
        <v>0</v>
      </c>
      <c r="F856" s="7">
        <f t="shared" si="448"/>
        <v>0</v>
      </c>
      <c r="G856" s="7">
        <f t="shared" si="492"/>
        <v>0</v>
      </c>
      <c r="H856" s="7">
        <f t="shared" si="493"/>
        <v>0</v>
      </c>
      <c r="I856" s="7">
        <f t="shared" si="494"/>
        <v>0</v>
      </c>
      <c r="J856" s="7">
        <f t="shared" si="495"/>
        <v>0</v>
      </c>
      <c r="K856" s="10"/>
    </row>
    <row r="857" spans="1:11" ht="153">
      <c r="A857" s="8">
        <v>847</v>
      </c>
      <c r="B857" s="13" t="s">
        <v>43</v>
      </c>
      <c r="C857" s="7">
        <f t="shared" si="406"/>
        <v>2835.2</v>
      </c>
      <c r="D857" s="7">
        <f>D859+D860+D861</f>
        <v>100</v>
      </c>
      <c r="E857" s="7">
        <f>E859+E860+E861</f>
        <v>100</v>
      </c>
      <c r="F857" s="7">
        <f>F859+F860+F861</f>
        <v>105</v>
      </c>
      <c r="G857" s="7">
        <f>G859+G860+G861</f>
        <v>380.2</v>
      </c>
      <c r="H857" s="7">
        <v>550</v>
      </c>
      <c r="I857" s="7">
        <f>I859+I860+I861</f>
        <v>600</v>
      </c>
      <c r="J857" s="7">
        <f>J859+J860+J861</f>
        <v>1000</v>
      </c>
      <c r="K857" s="10"/>
    </row>
    <row r="858" spans="1:11">
      <c r="A858" s="8">
        <v>848</v>
      </c>
      <c r="B858" s="13" t="s">
        <v>2</v>
      </c>
      <c r="C858" s="7">
        <f t="shared" si="406"/>
        <v>0</v>
      </c>
      <c r="D858" s="7">
        <f t="shared" ref="D858" si="505">E858+F858+G858+H858+I858+J858+K858</f>
        <v>0</v>
      </c>
      <c r="E858" s="7">
        <f t="shared" ref="E858" si="506">F858+G858+H858+I858+J858+K858+L858</f>
        <v>0</v>
      </c>
      <c r="F858" s="7">
        <f t="shared" ref="F858" si="507">G858+H858+I858+J858+K858+L858+M858</f>
        <v>0</v>
      </c>
      <c r="G858" s="7">
        <f t="shared" ref="G858" si="508">H858+I858+J858+K858+L858+M858+N858</f>
        <v>0</v>
      </c>
      <c r="H858" s="7">
        <f t="shared" ref="H858" si="509">I858+J858+K858+L858+M858+N858+O858</f>
        <v>0</v>
      </c>
      <c r="I858" s="7">
        <f t="shared" ref="I858" si="510">J858+K858+L858+M858+N858+O858+P858</f>
        <v>0</v>
      </c>
      <c r="J858" s="7">
        <f t="shared" ref="J858" si="511">K858+L858+M858+N858+O858+P858+Q858</f>
        <v>0</v>
      </c>
      <c r="K858" s="10"/>
    </row>
    <row r="859" spans="1:11">
      <c r="A859" s="8">
        <v>849</v>
      </c>
      <c r="B859" s="10" t="s">
        <v>3</v>
      </c>
      <c r="C859" s="7">
        <f t="shared" ref="C859:C871" si="512">D859+E859+F859+G859+H859+I859+J859</f>
        <v>0</v>
      </c>
      <c r="D859" s="7">
        <f t="shared" si="446"/>
        <v>0</v>
      </c>
      <c r="E859" s="7">
        <f t="shared" si="447"/>
        <v>0</v>
      </c>
      <c r="F859" s="7">
        <f t="shared" si="448"/>
        <v>0</v>
      </c>
      <c r="G859" s="7">
        <f t="shared" si="492"/>
        <v>0</v>
      </c>
      <c r="H859" s="7">
        <f t="shared" si="493"/>
        <v>0</v>
      </c>
      <c r="I859" s="7">
        <f t="shared" si="494"/>
        <v>0</v>
      </c>
      <c r="J859" s="7">
        <f t="shared" si="495"/>
        <v>0</v>
      </c>
      <c r="K859" s="10"/>
    </row>
    <row r="860" spans="1:11">
      <c r="A860" s="8">
        <v>850</v>
      </c>
      <c r="B860" s="10" t="s">
        <v>4</v>
      </c>
      <c r="C860" s="7">
        <f t="shared" si="512"/>
        <v>2835.2</v>
      </c>
      <c r="D860" s="7">
        <v>100</v>
      </c>
      <c r="E860" s="7">
        <v>100</v>
      </c>
      <c r="F860" s="7">
        <v>105</v>
      </c>
      <c r="G860" s="7">
        <v>380.2</v>
      </c>
      <c r="H860" s="7">
        <v>550</v>
      </c>
      <c r="I860" s="7">
        <v>600</v>
      </c>
      <c r="J860" s="7">
        <v>1000</v>
      </c>
      <c r="K860" s="10"/>
    </row>
    <row r="861" spans="1:11">
      <c r="A861" s="8">
        <v>851</v>
      </c>
      <c r="B861" s="10" t="s">
        <v>5</v>
      </c>
      <c r="C861" s="7">
        <f t="shared" si="512"/>
        <v>0</v>
      </c>
      <c r="D861" s="7">
        <f t="shared" si="446"/>
        <v>0</v>
      </c>
      <c r="E861" s="7">
        <f t="shared" si="447"/>
        <v>0</v>
      </c>
      <c r="F861" s="7">
        <f t="shared" si="448"/>
        <v>0</v>
      </c>
      <c r="G861" s="7">
        <f t="shared" si="492"/>
        <v>0</v>
      </c>
      <c r="H861" s="7">
        <f t="shared" si="493"/>
        <v>0</v>
      </c>
      <c r="I861" s="7">
        <f t="shared" si="494"/>
        <v>0</v>
      </c>
      <c r="J861" s="7">
        <f t="shared" si="495"/>
        <v>0</v>
      </c>
      <c r="K861" s="10"/>
    </row>
    <row r="862" spans="1:11" ht="224.25" customHeight="1">
      <c r="A862" s="8">
        <v>852</v>
      </c>
      <c r="B862" s="13" t="s">
        <v>44</v>
      </c>
      <c r="C862" s="7">
        <f t="shared" si="512"/>
        <v>4003.1</v>
      </c>
      <c r="D862" s="7">
        <f t="shared" ref="D862:J862" si="513">D864+D865+D866</f>
        <v>0</v>
      </c>
      <c r="E862" s="7">
        <f t="shared" si="513"/>
        <v>0</v>
      </c>
      <c r="F862" s="7">
        <f t="shared" si="513"/>
        <v>724.5</v>
      </c>
      <c r="G862" s="7">
        <f t="shared" si="513"/>
        <v>760.7</v>
      </c>
      <c r="H862" s="7">
        <f t="shared" si="513"/>
        <v>798.7</v>
      </c>
      <c r="I862" s="7">
        <f t="shared" si="513"/>
        <v>838.6</v>
      </c>
      <c r="J862" s="7">
        <f t="shared" si="513"/>
        <v>880.6</v>
      </c>
      <c r="K862" s="10"/>
    </row>
    <row r="863" spans="1:11" ht="13.5" customHeight="1">
      <c r="A863" s="8">
        <v>853</v>
      </c>
      <c r="B863" s="13" t="s">
        <v>2</v>
      </c>
      <c r="C863" s="7">
        <f t="shared" si="512"/>
        <v>0</v>
      </c>
      <c r="D863" s="7">
        <f t="shared" ref="D863" si="514">E863+F863+G863+H863+I863+J863+K863</f>
        <v>0</v>
      </c>
      <c r="E863" s="7">
        <f t="shared" ref="E863" si="515">F863+G863+H863+I863+J863+K863+L863</f>
        <v>0</v>
      </c>
      <c r="F863" s="7">
        <f t="shared" ref="F863" si="516">G863+H863+I863+J863+K863+L863+M863</f>
        <v>0</v>
      </c>
      <c r="G863" s="7">
        <f t="shared" ref="G863" si="517">H863+I863+J863+K863+L863+M863+N863</f>
        <v>0</v>
      </c>
      <c r="H863" s="7">
        <f t="shared" ref="H863" si="518">I863+J863+K863+L863+M863+N863+O863</f>
        <v>0</v>
      </c>
      <c r="I863" s="7">
        <f t="shared" ref="I863" si="519">J863+K863+L863+M863+N863+O863+P863</f>
        <v>0</v>
      </c>
      <c r="J863" s="7">
        <f t="shared" ref="J863" si="520">K863+L863+M863+N863+O863+P863+Q863</f>
        <v>0</v>
      </c>
      <c r="K863" s="10"/>
    </row>
    <row r="864" spans="1:11">
      <c r="A864" s="8">
        <v>854</v>
      </c>
      <c r="B864" s="10" t="s">
        <v>3</v>
      </c>
      <c r="C864" s="7">
        <f t="shared" si="512"/>
        <v>0</v>
      </c>
      <c r="D864" s="7">
        <v>0</v>
      </c>
      <c r="E864" s="7">
        <f t="shared" si="447"/>
        <v>0</v>
      </c>
      <c r="F864" s="7">
        <f t="shared" si="448"/>
        <v>0</v>
      </c>
      <c r="G864" s="7">
        <f t="shared" si="492"/>
        <v>0</v>
      </c>
      <c r="H864" s="7">
        <f t="shared" si="493"/>
        <v>0</v>
      </c>
      <c r="I864" s="7">
        <f t="shared" si="494"/>
        <v>0</v>
      </c>
      <c r="J864" s="7">
        <f t="shared" si="495"/>
        <v>0</v>
      </c>
      <c r="K864" s="10"/>
    </row>
    <row r="865" spans="1:11">
      <c r="A865" s="8">
        <v>855</v>
      </c>
      <c r="B865" s="10" t="s">
        <v>4</v>
      </c>
      <c r="C865" s="7">
        <f t="shared" si="512"/>
        <v>4003.1</v>
      </c>
      <c r="D865" s="7">
        <v>0</v>
      </c>
      <c r="E865" s="7">
        <v>0</v>
      </c>
      <c r="F865" s="7">
        <v>724.5</v>
      </c>
      <c r="G865" s="7">
        <v>760.7</v>
      </c>
      <c r="H865" s="7">
        <v>798.7</v>
      </c>
      <c r="I865" s="7">
        <v>838.6</v>
      </c>
      <c r="J865" s="7">
        <v>880.6</v>
      </c>
      <c r="K865" s="10"/>
    </row>
    <row r="866" spans="1:11">
      <c r="A866" s="8">
        <v>856</v>
      </c>
      <c r="B866" s="10" t="s">
        <v>5</v>
      </c>
      <c r="C866" s="7">
        <f t="shared" si="512"/>
        <v>0</v>
      </c>
      <c r="D866" s="7">
        <f t="shared" si="446"/>
        <v>0</v>
      </c>
      <c r="E866" s="7">
        <f t="shared" si="447"/>
        <v>0</v>
      </c>
      <c r="F866" s="7">
        <f t="shared" si="448"/>
        <v>0</v>
      </c>
      <c r="G866" s="7">
        <f t="shared" si="492"/>
        <v>0</v>
      </c>
      <c r="H866" s="7">
        <f t="shared" si="493"/>
        <v>0</v>
      </c>
      <c r="I866" s="7">
        <f t="shared" si="494"/>
        <v>0</v>
      </c>
      <c r="J866" s="7">
        <f t="shared" si="495"/>
        <v>0</v>
      </c>
      <c r="K866" s="10"/>
    </row>
    <row r="867" spans="1:11" ht="25.5">
      <c r="A867" s="8">
        <v>857</v>
      </c>
      <c r="B867" s="13" t="s">
        <v>186</v>
      </c>
      <c r="C867" s="7">
        <f>C868+C869+C870+C871</f>
        <v>2623.3999999999996</v>
      </c>
      <c r="D867" s="7">
        <f t="shared" ref="D867:J867" si="521">D868+D869+D870+D871</f>
        <v>152.30000000000001</v>
      </c>
      <c r="E867" s="7">
        <f t="shared" si="521"/>
        <v>1000</v>
      </c>
      <c r="F867" s="7">
        <f t="shared" si="521"/>
        <v>0</v>
      </c>
      <c r="G867" s="7">
        <f t="shared" si="521"/>
        <v>1471.1</v>
      </c>
      <c r="H867" s="7">
        <f t="shared" si="521"/>
        <v>0</v>
      </c>
      <c r="I867" s="7">
        <f t="shared" si="521"/>
        <v>0</v>
      </c>
      <c r="J867" s="7">
        <f t="shared" si="521"/>
        <v>0</v>
      </c>
      <c r="K867" s="10"/>
    </row>
    <row r="868" spans="1:11">
      <c r="A868" s="8">
        <v>858</v>
      </c>
      <c r="B868" s="13" t="s">
        <v>2</v>
      </c>
      <c r="C868" s="7">
        <v>0</v>
      </c>
      <c r="D868" s="7">
        <v>0</v>
      </c>
      <c r="E868" s="7">
        <v>0</v>
      </c>
      <c r="F868" s="7">
        <v>0</v>
      </c>
      <c r="G868" s="7">
        <v>0</v>
      </c>
      <c r="H868" s="7">
        <v>0</v>
      </c>
      <c r="I868" s="7">
        <v>0</v>
      </c>
      <c r="J868" s="7">
        <v>0</v>
      </c>
      <c r="K868" s="10"/>
    </row>
    <row r="869" spans="1:11">
      <c r="A869" s="8">
        <v>859</v>
      </c>
      <c r="B869" s="10" t="s">
        <v>3</v>
      </c>
      <c r="C869" s="7">
        <f t="shared" si="512"/>
        <v>0</v>
      </c>
      <c r="D869" s="7">
        <f t="shared" si="446"/>
        <v>0</v>
      </c>
      <c r="E869" s="7">
        <f t="shared" si="447"/>
        <v>0</v>
      </c>
      <c r="F869" s="7">
        <f t="shared" si="448"/>
        <v>0</v>
      </c>
      <c r="G869" s="7">
        <f t="shared" si="492"/>
        <v>0</v>
      </c>
      <c r="H869" s="7">
        <f t="shared" si="493"/>
        <v>0</v>
      </c>
      <c r="I869" s="7">
        <f t="shared" si="494"/>
        <v>0</v>
      </c>
      <c r="J869" s="7">
        <f t="shared" si="495"/>
        <v>0</v>
      </c>
      <c r="K869" s="10"/>
    </row>
    <row r="870" spans="1:11">
      <c r="A870" s="8">
        <v>860</v>
      </c>
      <c r="B870" s="10" t="s">
        <v>30</v>
      </c>
      <c r="C870" s="7">
        <f>D870+E870+F870+G870+H870+I870+J870</f>
        <v>2623.3999999999996</v>
      </c>
      <c r="D870" s="7">
        <f>20.3+132</f>
        <v>152.30000000000001</v>
      </c>
      <c r="E870" s="7">
        <v>1000</v>
      </c>
      <c r="F870" s="7">
        <v>0</v>
      </c>
      <c r="G870" s="7">
        <v>1471.1</v>
      </c>
      <c r="H870" s="7">
        <v>0</v>
      </c>
      <c r="I870" s="7">
        <v>0</v>
      </c>
      <c r="J870" s="7">
        <v>0</v>
      </c>
      <c r="K870" s="10"/>
    </row>
    <row r="871" spans="1:11">
      <c r="A871" s="8">
        <v>861</v>
      </c>
      <c r="B871" s="10" t="s">
        <v>23</v>
      </c>
      <c r="C871" s="7">
        <f t="shared" si="512"/>
        <v>0</v>
      </c>
      <c r="D871" s="7">
        <v>0</v>
      </c>
      <c r="E871" s="7">
        <v>0</v>
      </c>
      <c r="F871" s="7">
        <v>0</v>
      </c>
      <c r="G871" s="7">
        <v>0</v>
      </c>
      <c r="H871" s="7">
        <f t="shared" si="493"/>
        <v>0</v>
      </c>
      <c r="I871" s="7">
        <f t="shared" si="494"/>
        <v>0</v>
      </c>
      <c r="J871" s="7">
        <f t="shared" si="495"/>
        <v>0</v>
      </c>
      <c r="K871" s="10"/>
    </row>
    <row r="872" spans="1:11" ht="15" customHeight="1">
      <c r="A872" s="8">
        <v>862</v>
      </c>
      <c r="B872" s="71" t="s">
        <v>287</v>
      </c>
      <c r="C872" s="72"/>
      <c r="D872" s="72"/>
      <c r="E872" s="72"/>
      <c r="F872" s="72"/>
      <c r="G872" s="72"/>
      <c r="H872" s="72"/>
      <c r="I872" s="72"/>
      <c r="J872" s="72"/>
      <c r="K872" s="73"/>
    </row>
    <row r="873" spans="1:11">
      <c r="A873" s="8">
        <v>863</v>
      </c>
      <c r="B873" s="43" t="s">
        <v>83</v>
      </c>
      <c r="C873" s="9">
        <f>D873+E873+F873+G873+H873+I873+J873</f>
        <v>27723.3</v>
      </c>
      <c r="D873" s="9">
        <f>D874+D875+D876+D877</f>
        <v>4064.3</v>
      </c>
      <c r="E873" s="9">
        <f>E874+E875+E876+E877</f>
        <v>12446</v>
      </c>
      <c r="F873" s="9">
        <f t="shared" ref="F873:J873" si="522">F874+F875+F876+F877</f>
        <v>6613</v>
      </c>
      <c r="G873" s="9">
        <f t="shared" si="522"/>
        <v>1000</v>
      </c>
      <c r="H873" s="9">
        <f t="shared" si="522"/>
        <v>1200</v>
      </c>
      <c r="I873" s="9">
        <f t="shared" si="522"/>
        <v>1200</v>
      </c>
      <c r="J873" s="9">
        <f t="shared" si="522"/>
        <v>1200</v>
      </c>
      <c r="K873" s="10"/>
    </row>
    <row r="874" spans="1:11">
      <c r="A874" s="8">
        <v>864</v>
      </c>
      <c r="B874" s="10" t="s">
        <v>2</v>
      </c>
      <c r="C874" s="7">
        <f t="shared" ref="C874:C877" si="523">D874+E874+F874+G874+H874+I874+J874</f>
        <v>0</v>
      </c>
      <c r="D874" s="7">
        <f t="shared" ref="D874:E877" si="524">E874+F874+G874+H874+I874+J874+K874</f>
        <v>0</v>
      </c>
      <c r="E874" s="7">
        <f t="shared" si="524"/>
        <v>0</v>
      </c>
      <c r="F874" s="7">
        <f t="shared" ref="F874:F875" si="525">G874+H874+I874+J874+K874+L874+M874</f>
        <v>0</v>
      </c>
      <c r="G874" s="7">
        <f t="shared" ref="G874:G875" si="526">H874+I874+J874+K874+L874+M874+N874</f>
        <v>0</v>
      </c>
      <c r="H874" s="7">
        <f t="shared" ref="H874:H875" si="527">I874+J874+K874+L874+M874+N874+O874</f>
        <v>0</v>
      </c>
      <c r="I874" s="7">
        <f t="shared" ref="I874:I875" si="528">J874+K874+L874+M874+N874+O874+P874</f>
        <v>0</v>
      </c>
      <c r="J874" s="7">
        <f t="shared" ref="J874:J875" si="529">K874+L874+M874+N874+O874+P874+Q874</f>
        <v>0</v>
      </c>
      <c r="K874" s="10"/>
    </row>
    <row r="875" spans="1:11">
      <c r="A875" s="8">
        <v>865</v>
      </c>
      <c r="B875" s="10" t="s">
        <v>3</v>
      </c>
      <c r="C875" s="7">
        <f t="shared" si="523"/>
        <v>0</v>
      </c>
      <c r="D875" s="7">
        <f t="shared" si="524"/>
        <v>0</v>
      </c>
      <c r="E875" s="7">
        <f t="shared" si="524"/>
        <v>0</v>
      </c>
      <c r="F875" s="7">
        <f t="shared" si="525"/>
        <v>0</v>
      </c>
      <c r="G875" s="7">
        <f t="shared" si="526"/>
        <v>0</v>
      </c>
      <c r="H875" s="7">
        <f t="shared" si="527"/>
        <v>0</v>
      </c>
      <c r="I875" s="7">
        <f t="shared" si="528"/>
        <v>0</v>
      </c>
      <c r="J875" s="7">
        <f t="shared" si="529"/>
        <v>0</v>
      </c>
      <c r="K875" s="10"/>
    </row>
    <row r="876" spans="1:11">
      <c r="A876" s="8">
        <v>866</v>
      </c>
      <c r="B876" s="10" t="s">
        <v>4</v>
      </c>
      <c r="C876" s="7">
        <f t="shared" si="523"/>
        <v>27723.3</v>
      </c>
      <c r="D876" s="7">
        <f>D882</f>
        <v>4064.3</v>
      </c>
      <c r="E876" s="7">
        <f>E882+E996</f>
        <v>12446</v>
      </c>
      <c r="F876" s="7">
        <f>F882+F996</f>
        <v>6613</v>
      </c>
      <c r="G876" s="7">
        <f>G882+G996</f>
        <v>1000</v>
      </c>
      <c r="H876" s="7">
        <f>H882+H996</f>
        <v>1200</v>
      </c>
      <c r="I876" s="7">
        <f>I882+I1000</f>
        <v>1200</v>
      </c>
      <c r="J876" s="7">
        <f>J882+J996</f>
        <v>1200</v>
      </c>
      <c r="K876" s="10"/>
    </row>
    <row r="877" spans="1:11">
      <c r="A877" s="8">
        <v>867</v>
      </c>
      <c r="B877" s="10" t="s">
        <v>5</v>
      </c>
      <c r="C877" s="7">
        <f t="shared" si="523"/>
        <v>0</v>
      </c>
      <c r="D877" s="7">
        <f t="shared" si="524"/>
        <v>0</v>
      </c>
      <c r="E877" s="7">
        <f t="shared" si="524"/>
        <v>0</v>
      </c>
      <c r="F877" s="7">
        <f t="shared" ref="F877" si="530">G877+H877+I877+J877+K877+L877+M877</f>
        <v>0</v>
      </c>
      <c r="G877" s="7">
        <f t="shared" ref="G877" si="531">H877+I877+J877+K877+L877+M877+N877</f>
        <v>0</v>
      </c>
      <c r="H877" s="7">
        <f t="shared" ref="H877" si="532">I877+J877+K877+L877+M877+N877+O877</f>
        <v>0</v>
      </c>
      <c r="I877" s="7">
        <f t="shared" ref="I877" si="533">J877+K877+L877+M877+N877+O877+P877</f>
        <v>0</v>
      </c>
      <c r="J877" s="7">
        <f t="shared" ref="J877" si="534">K877+L877+M877+N877+O877+P877+Q877</f>
        <v>0</v>
      </c>
      <c r="K877" s="10"/>
    </row>
    <row r="878" spans="1:11">
      <c r="A878" s="8">
        <v>868</v>
      </c>
      <c r="B878" s="10" t="s">
        <v>8</v>
      </c>
      <c r="C878" s="10"/>
      <c r="D878" s="10"/>
      <c r="E878" s="10"/>
      <c r="F878" s="10"/>
      <c r="G878" s="10"/>
      <c r="H878" s="10"/>
      <c r="I878" s="10"/>
      <c r="J878" s="10"/>
      <c r="K878" s="10"/>
    </row>
    <row r="879" spans="1:11" ht="25.5">
      <c r="A879" s="8">
        <v>869</v>
      </c>
      <c r="B879" s="41" t="s">
        <v>78</v>
      </c>
      <c r="C879" s="7">
        <f>D879+E879+F879+G879+H879+I879+J879</f>
        <v>0</v>
      </c>
      <c r="D879" s="7">
        <f t="shared" ref="D879:E883" si="535">E879+F879+G879+H879+I879+J879+K879</f>
        <v>0</v>
      </c>
      <c r="E879" s="7">
        <f t="shared" si="535"/>
        <v>0</v>
      </c>
      <c r="F879" s="7">
        <f t="shared" ref="F879:F881" si="536">G879+H879+I879+J879+K879+L879+M879</f>
        <v>0</v>
      </c>
      <c r="G879" s="7">
        <f t="shared" ref="G879:G881" si="537">H879+I879+J879+K879+L879+M879+N879</f>
        <v>0</v>
      </c>
      <c r="H879" s="7">
        <f t="shared" ref="H879:H881" si="538">I879+J879+K879+L879+M879+N879+O879</f>
        <v>0</v>
      </c>
      <c r="I879" s="7">
        <f t="shared" ref="I879:I881" si="539">J879+K879+L879+M879+N879+O879+P879</f>
        <v>0</v>
      </c>
      <c r="J879" s="7">
        <f t="shared" ref="J879:J881" si="540">K879+L879+M879+N879+O879+P879+Q879</f>
        <v>0</v>
      </c>
      <c r="K879" s="10"/>
    </row>
    <row r="880" spans="1:11">
      <c r="A880" s="8">
        <v>870</v>
      </c>
      <c r="B880" s="10" t="s">
        <v>2</v>
      </c>
      <c r="C880" s="7">
        <f t="shared" ref="C880:C883" si="541">D880+E880+F880+G880+H880+I880+J880</f>
        <v>0</v>
      </c>
      <c r="D880" s="7">
        <f t="shared" si="535"/>
        <v>0</v>
      </c>
      <c r="E880" s="7">
        <f t="shared" si="535"/>
        <v>0</v>
      </c>
      <c r="F880" s="7">
        <f t="shared" si="536"/>
        <v>0</v>
      </c>
      <c r="G880" s="7">
        <f t="shared" si="537"/>
        <v>0</v>
      </c>
      <c r="H880" s="7">
        <f t="shared" si="538"/>
        <v>0</v>
      </c>
      <c r="I880" s="7">
        <f t="shared" si="539"/>
        <v>0</v>
      </c>
      <c r="J880" s="7">
        <f t="shared" si="540"/>
        <v>0</v>
      </c>
      <c r="K880" s="10"/>
    </row>
    <row r="881" spans="1:11">
      <c r="A881" s="8">
        <v>871</v>
      </c>
      <c r="B881" s="10" t="s">
        <v>3</v>
      </c>
      <c r="C881" s="7">
        <f t="shared" si="541"/>
        <v>0</v>
      </c>
      <c r="D881" s="7">
        <f t="shared" si="535"/>
        <v>0</v>
      </c>
      <c r="E881" s="7">
        <f t="shared" si="535"/>
        <v>0</v>
      </c>
      <c r="F881" s="7">
        <f t="shared" si="536"/>
        <v>0</v>
      </c>
      <c r="G881" s="7">
        <f t="shared" si="537"/>
        <v>0</v>
      </c>
      <c r="H881" s="7">
        <f t="shared" si="538"/>
        <v>0</v>
      </c>
      <c r="I881" s="7">
        <f t="shared" si="539"/>
        <v>0</v>
      </c>
      <c r="J881" s="7">
        <f t="shared" si="540"/>
        <v>0</v>
      </c>
      <c r="K881" s="10"/>
    </row>
    <row r="882" spans="1:11">
      <c r="A882" s="8">
        <v>872</v>
      </c>
      <c r="B882" s="10" t="s">
        <v>4</v>
      </c>
      <c r="C882" s="7">
        <f t="shared" si="541"/>
        <v>27723.3</v>
      </c>
      <c r="D882" s="7">
        <f>D903+D923+D976</f>
        <v>4064.3</v>
      </c>
      <c r="E882" s="7">
        <f>E893+E903+E923+E976</f>
        <v>12446</v>
      </c>
      <c r="F882" s="7">
        <f t="shared" ref="F882:J882" si="542">F893+F903</f>
        <v>6613</v>
      </c>
      <c r="G882" s="7">
        <f t="shared" si="542"/>
        <v>1000</v>
      </c>
      <c r="H882" s="7">
        <f t="shared" si="542"/>
        <v>1200</v>
      </c>
      <c r="I882" s="7">
        <f t="shared" si="542"/>
        <v>1200</v>
      </c>
      <c r="J882" s="7">
        <f t="shared" si="542"/>
        <v>1200</v>
      </c>
      <c r="K882" s="10"/>
    </row>
    <row r="883" spans="1:11">
      <c r="A883" s="8">
        <v>873</v>
      </c>
      <c r="B883" s="10" t="s">
        <v>5</v>
      </c>
      <c r="C883" s="7">
        <f t="shared" si="541"/>
        <v>0</v>
      </c>
      <c r="D883" s="7">
        <f t="shared" si="535"/>
        <v>0</v>
      </c>
      <c r="E883" s="7">
        <f t="shared" si="535"/>
        <v>0</v>
      </c>
      <c r="F883" s="7">
        <f t="shared" ref="F883" si="543">G883+H883+I883+J883+K883+L883+M883</f>
        <v>0</v>
      </c>
      <c r="G883" s="7">
        <f t="shared" ref="G883" si="544">H883+I883+J883+K883+L883+M883+N883</f>
        <v>0</v>
      </c>
      <c r="H883" s="7">
        <f t="shared" ref="H883" si="545">I883+J883+K883+L883+M883+N883+O883</f>
        <v>0</v>
      </c>
      <c r="I883" s="7">
        <f t="shared" ref="I883" si="546">J883+K883+L883+M883+N883+O883+P883</f>
        <v>0</v>
      </c>
      <c r="J883" s="7">
        <f t="shared" ref="J883" si="547">K883+L883+M883+N883+O883+P883+Q883</f>
        <v>0</v>
      </c>
      <c r="K883" s="10"/>
    </row>
    <row r="884" spans="1:11" ht="25.5">
      <c r="A884" s="8">
        <v>874</v>
      </c>
      <c r="B884" s="10" t="s">
        <v>9</v>
      </c>
      <c r="C884" s="10"/>
      <c r="D884" s="10"/>
      <c r="E884" s="10"/>
      <c r="F884" s="10"/>
      <c r="G884" s="10"/>
      <c r="H884" s="10"/>
      <c r="I884" s="10"/>
      <c r="J884" s="10"/>
      <c r="K884" s="10"/>
    </row>
    <row r="885" spans="1:11" ht="25.5">
      <c r="A885" s="8">
        <v>875</v>
      </c>
      <c r="B885" s="41" t="s">
        <v>81</v>
      </c>
      <c r="C885" s="7">
        <f>D885+E885+F885+G885+H885+I885+J885</f>
        <v>0</v>
      </c>
      <c r="D885" s="7">
        <f t="shared" ref="D885:E888" si="548">E885+F885+G885+H885+I885+J885+K885</f>
        <v>0</v>
      </c>
      <c r="E885" s="7">
        <f t="shared" si="548"/>
        <v>0</v>
      </c>
      <c r="F885" s="7">
        <f t="shared" ref="F885:F888" si="549">G885+H885+I885+J885+K885+L885+M885</f>
        <v>0</v>
      </c>
      <c r="G885" s="7">
        <f t="shared" ref="G885:G888" si="550">H885+I885+J885+K885+L885+M885+N885</f>
        <v>0</v>
      </c>
      <c r="H885" s="7">
        <f t="shared" ref="H885:H888" si="551">I885+J885+K885+L885+M885+N885+O885</f>
        <v>0</v>
      </c>
      <c r="I885" s="7">
        <f t="shared" ref="I885:I888" si="552">J885+K885+L885+M885+N885+O885+P885</f>
        <v>0</v>
      </c>
      <c r="J885" s="7">
        <f t="shared" ref="J885:J888" si="553">K885+L885+M885+N885+O885+P885+Q885</f>
        <v>0</v>
      </c>
      <c r="K885" s="10"/>
    </row>
    <row r="886" spans="1:11">
      <c r="A886" s="8">
        <v>876</v>
      </c>
      <c r="B886" s="10" t="s">
        <v>3</v>
      </c>
      <c r="C886" s="7">
        <f t="shared" ref="C886:C888" si="554">D886+E886+F886+G886+H886+I886+J886</f>
        <v>0</v>
      </c>
      <c r="D886" s="7">
        <f t="shared" si="548"/>
        <v>0</v>
      </c>
      <c r="E886" s="7">
        <f t="shared" si="548"/>
        <v>0</v>
      </c>
      <c r="F886" s="7">
        <f t="shared" si="549"/>
        <v>0</v>
      </c>
      <c r="G886" s="7">
        <f t="shared" si="550"/>
        <v>0</v>
      </c>
      <c r="H886" s="7">
        <f t="shared" si="551"/>
        <v>0</v>
      </c>
      <c r="I886" s="7">
        <f t="shared" si="552"/>
        <v>0</v>
      </c>
      <c r="J886" s="7">
        <f t="shared" si="553"/>
        <v>0</v>
      </c>
      <c r="K886" s="10"/>
    </row>
    <row r="887" spans="1:11">
      <c r="A887" s="8">
        <v>877</v>
      </c>
      <c r="B887" s="10" t="s">
        <v>4</v>
      </c>
      <c r="C887" s="7">
        <f t="shared" si="554"/>
        <v>0</v>
      </c>
      <c r="D887" s="7">
        <f t="shared" si="548"/>
        <v>0</v>
      </c>
      <c r="E887" s="7">
        <f t="shared" si="548"/>
        <v>0</v>
      </c>
      <c r="F887" s="7">
        <f t="shared" si="549"/>
        <v>0</v>
      </c>
      <c r="G887" s="7">
        <f t="shared" si="550"/>
        <v>0</v>
      </c>
      <c r="H887" s="7">
        <f t="shared" si="551"/>
        <v>0</v>
      </c>
      <c r="I887" s="7">
        <f t="shared" si="552"/>
        <v>0</v>
      </c>
      <c r="J887" s="7">
        <f t="shared" si="553"/>
        <v>0</v>
      </c>
      <c r="K887" s="10"/>
    </row>
    <row r="888" spans="1:11">
      <c r="A888" s="8">
        <v>878</v>
      </c>
      <c r="B888" s="10" t="s">
        <v>5</v>
      </c>
      <c r="C888" s="7">
        <f t="shared" si="554"/>
        <v>0</v>
      </c>
      <c r="D888" s="7">
        <f t="shared" si="548"/>
        <v>0</v>
      </c>
      <c r="E888" s="7">
        <f t="shared" si="548"/>
        <v>0</v>
      </c>
      <c r="F888" s="7">
        <f t="shared" si="549"/>
        <v>0</v>
      </c>
      <c r="G888" s="7">
        <f t="shared" si="550"/>
        <v>0</v>
      </c>
      <c r="H888" s="7">
        <f t="shared" si="551"/>
        <v>0</v>
      </c>
      <c r="I888" s="7">
        <f t="shared" si="552"/>
        <v>0</v>
      </c>
      <c r="J888" s="7">
        <f t="shared" si="553"/>
        <v>0</v>
      </c>
      <c r="K888" s="10"/>
    </row>
    <row r="889" spans="1:11">
      <c r="A889" s="8">
        <v>879</v>
      </c>
      <c r="B889" s="41" t="s">
        <v>45</v>
      </c>
      <c r="C889" s="10"/>
      <c r="D889" s="41"/>
      <c r="E889" s="41"/>
      <c r="F889" s="41"/>
      <c r="G889" s="41"/>
      <c r="H889" s="41"/>
      <c r="I889" s="41"/>
      <c r="J889" s="41"/>
      <c r="K889" s="41"/>
    </row>
    <row r="890" spans="1:11" ht="28.5" customHeight="1">
      <c r="A890" s="8">
        <v>880</v>
      </c>
      <c r="B890" s="12" t="s">
        <v>46</v>
      </c>
      <c r="C890" s="5">
        <f>D890+E890+F890+G890+H890+I890+J890</f>
        <v>0</v>
      </c>
      <c r="D890" s="5">
        <v>0</v>
      </c>
      <c r="E890" s="5">
        <v>0</v>
      </c>
      <c r="F890" s="5">
        <v>0</v>
      </c>
      <c r="G890" s="5">
        <v>0</v>
      </c>
      <c r="H890" s="5">
        <v>0</v>
      </c>
      <c r="I890" s="5">
        <v>0</v>
      </c>
      <c r="J890" s="5">
        <v>0</v>
      </c>
      <c r="K890" s="11">
        <v>70.72</v>
      </c>
    </row>
    <row r="891" spans="1:11">
      <c r="A891" s="8">
        <v>881</v>
      </c>
      <c r="B891" s="10" t="s">
        <v>2</v>
      </c>
      <c r="C891" s="6">
        <f t="shared" ref="C891:C983" si="555">D891+E891+F891+G891+H891+I891+J891</f>
        <v>0</v>
      </c>
      <c r="D891" s="6">
        <f t="shared" ref="D891:E907" si="556">E891+F891+G891+H891+I891+J891+K891</f>
        <v>0</v>
      </c>
      <c r="E891" s="6">
        <f t="shared" si="556"/>
        <v>0</v>
      </c>
      <c r="F891" s="6">
        <f t="shared" ref="F891:F899" si="557">G891+H891+I891+J891+K891+L891+M891</f>
        <v>0</v>
      </c>
      <c r="G891" s="6">
        <f t="shared" ref="G891:G899" si="558">H891+I891+J891+K891+L891+M891+N891</f>
        <v>0</v>
      </c>
      <c r="H891" s="6">
        <f t="shared" ref="H891:H899" si="559">I891+J891+K891+L891+M891+N891+O891</f>
        <v>0</v>
      </c>
      <c r="I891" s="6">
        <f t="shared" ref="I891:I899" si="560">J891+K891+L891+M891+N891+O891+P891</f>
        <v>0</v>
      </c>
      <c r="J891" s="6">
        <f t="shared" ref="J891:J899" si="561">K891+L891+M891+N891+O891+P891+Q891</f>
        <v>0</v>
      </c>
      <c r="K891" s="10"/>
    </row>
    <row r="892" spans="1:11">
      <c r="A892" s="8">
        <v>882</v>
      </c>
      <c r="B892" s="10" t="s">
        <v>3</v>
      </c>
      <c r="C892" s="6">
        <f t="shared" si="555"/>
        <v>0</v>
      </c>
      <c r="D892" s="6">
        <f t="shared" si="556"/>
        <v>0</v>
      </c>
      <c r="E892" s="6">
        <f t="shared" si="556"/>
        <v>0</v>
      </c>
      <c r="F892" s="6">
        <f t="shared" si="557"/>
        <v>0</v>
      </c>
      <c r="G892" s="6">
        <f t="shared" si="558"/>
        <v>0</v>
      </c>
      <c r="H892" s="6">
        <f t="shared" si="559"/>
        <v>0</v>
      </c>
      <c r="I892" s="6">
        <f t="shared" si="560"/>
        <v>0</v>
      </c>
      <c r="J892" s="6">
        <f t="shared" si="561"/>
        <v>0</v>
      </c>
      <c r="K892" s="10"/>
    </row>
    <row r="893" spans="1:11">
      <c r="A893" s="8">
        <v>883</v>
      </c>
      <c r="B893" s="10" t="s">
        <v>4</v>
      </c>
      <c r="C893" s="6">
        <f t="shared" si="555"/>
        <v>0</v>
      </c>
      <c r="D893" s="6">
        <f t="shared" si="556"/>
        <v>0</v>
      </c>
      <c r="E893" s="6">
        <f t="shared" si="556"/>
        <v>0</v>
      </c>
      <c r="F893" s="6">
        <f t="shared" si="557"/>
        <v>0</v>
      </c>
      <c r="G893" s="6">
        <f t="shared" si="558"/>
        <v>0</v>
      </c>
      <c r="H893" s="6">
        <f t="shared" si="559"/>
        <v>0</v>
      </c>
      <c r="I893" s="6">
        <f t="shared" si="560"/>
        <v>0</v>
      </c>
      <c r="J893" s="6">
        <f t="shared" si="561"/>
        <v>0</v>
      </c>
      <c r="K893" s="10"/>
    </row>
    <row r="894" spans="1:11">
      <c r="A894" s="8">
        <v>884</v>
      </c>
      <c r="B894" s="10" t="s">
        <v>5</v>
      </c>
      <c r="C894" s="6">
        <f t="shared" si="555"/>
        <v>0</v>
      </c>
      <c r="D894" s="6">
        <f t="shared" si="556"/>
        <v>0</v>
      </c>
      <c r="E894" s="6">
        <f t="shared" si="556"/>
        <v>0</v>
      </c>
      <c r="F894" s="6">
        <f t="shared" si="557"/>
        <v>0</v>
      </c>
      <c r="G894" s="6">
        <f t="shared" si="558"/>
        <v>0</v>
      </c>
      <c r="H894" s="6">
        <f t="shared" si="559"/>
        <v>0</v>
      </c>
      <c r="I894" s="6">
        <f t="shared" si="560"/>
        <v>0</v>
      </c>
      <c r="J894" s="6">
        <f t="shared" si="561"/>
        <v>0</v>
      </c>
      <c r="K894" s="10"/>
    </row>
    <row r="895" spans="1:11" ht="25.5">
      <c r="A895" s="8">
        <v>885</v>
      </c>
      <c r="B895" s="13" t="s">
        <v>208</v>
      </c>
      <c r="C895" s="6">
        <f t="shared" si="555"/>
        <v>0</v>
      </c>
      <c r="D895" s="6">
        <f t="shared" si="556"/>
        <v>0</v>
      </c>
      <c r="E895" s="6">
        <f t="shared" si="556"/>
        <v>0</v>
      </c>
      <c r="F895" s="6">
        <f t="shared" si="557"/>
        <v>0</v>
      </c>
      <c r="G895" s="6">
        <f t="shared" si="558"/>
        <v>0</v>
      </c>
      <c r="H895" s="6">
        <f t="shared" si="559"/>
        <v>0</v>
      </c>
      <c r="I895" s="6">
        <f t="shared" si="560"/>
        <v>0</v>
      </c>
      <c r="J895" s="6">
        <f t="shared" si="561"/>
        <v>0</v>
      </c>
      <c r="K895" s="10"/>
    </row>
    <row r="896" spans="1:11">
      <c r="A896" s="8">
        <v>886</v>
      </c>
      <c r="B896" s="13" t="s">
        <v>2</v>
      </c>
      <c r="C896" s="7">
        <f t="shared" si="555"/>
        <v>0</v>
      </c>
      <c r="D896" s="7">
        <f t="shared" si="556"/>
        <v>0</v>
      </c>
      <c r="E896" s="7">
        <f t="shared" si="556"/>
        <v>0</v>
      </c>
      <c r="F896" s="7">
        <f t="shared" si="557"/>
        <v>0</v>
      </c>
      <c r="G896" s="7">
        <f t="shared" si="558"/>
        <v>0</v>
      </c>
      <c r="H896" s="7">
        <f t="shared" si="559"/>
        <v>0</v>
      </c>
      <c r="I896" s="7">
        <f t="shared" si="560"/>
        <v>0</v>
      </c>
      <c r="J896" s="7">
        <f t="shared" si="561"/>
        <v>0</v>
      </c>
      <c r="K896" s="10"/>
    </row>
    <row r="897" spans="1:11">
      <c r="A897" s="8">
        <v>887</v>
      </c>
      <c r="B897" s="10" t="s">
        <v>3</v>
      </c>
      <c r="C897" s="6">
        <f t="shared" si="555"/>
        <v>0</v>
      </c>
      <c r="D897" s="6">
        <f t="shared" si="556"/>
        <v>0</v>
      </c>
      <c r="E897" s="6">
        <f t="shared" si="556"/>
        <v>0</v>
      </c>
      <c r="F897" s="6">
        <f t="shared" si="557"/>
        <v>0</v>
      </c>
      <c r="G897" s="6">
        <f t="shared" si="558"/>
        <v>0</v>
      </c>
      <c r="H897" s="6">
        <f t="shared" si="559"/>
        <v>0</v>
      </c>
      <c r="I897" s="6">
        <f t="shared" si="560"/>
        <v>0</v>
      </c>
      <c r="J897" s="6">
        <f t="shared" si="561"/>
        <v>0</v>
      </c>
      <c r="K897" s="10"/>
    </row>
    <row r="898" spans="1:11">
      <c r="A898" s="8">
        <v>888</v>
      </c>
      <c r="B898" s="10" t="s">
        <v>4</v>
      </c>
      <c r="C898" s="6">
        <f t="shared" si="555"/>
        <v>0</v>
      </c>
      <c r="D898" s="6">
        <f t="shared" si="556"/>
        <v>0</v>
      </c>
      <c r="E898" s="6">
        <f t="shared" si="556"/>
        <v>0</v>
      </c>
      <c r="F898" s="6">
        <f t="shared" si="557"/>
        <v>0</v>
      </c>
      <c r="G898" s="6">
        <f t="shared" si="558"/>
        <v>0</v>
      </c>
      <c r="H898" s="6">
        <f t="shared" si="559"/>
        <v>0</v>
      </c>
      <c r="I898" s="6">
        <f t="shared" si="560"/>
        <v>0</v>
      </c>
      <c r="J898" s="6">
        <f t="shared" si="561"/>
        <v>0</v>
      </c>
      <c r="K898" s="10"/>
    </row>
    <row r="899" spans="1:11">
      <c r="A899" s="8">
        <v>889</v>
      </c>
      <c r="B899" s="10" t="s">
        <v>23</v>
      </c>
      <c r="C899" s="6">
        <f t="shared" si="555"/>
        <v>0</v>
      </c>
      <c r="D899" s="6">
        <f t="shared" si="556"/>
        <v>0</v>
      </c>
      <c r="E899" s="6">
        <f t="shared" si="556"/>
        <v>0</v>
      </c>
      <c r="F899" s="6">
        <f t="shared" si="557"/>
        <v>0</v>
      </c>
      <c r="G899" s="6">
        <f t="shared" si="558"/>
        <v>0</v>
      </c>
      <c r="H899" s="6">
        <f t="shared" si="559"/>
        <v>0</v>
      </c>
      <c r="I899" s="6">
        <f t="shared" si="560"/>
        <v>0</v>
      </c>
      <c r="J899" s="6">
        <f t="shared" si="561"/>
        <v>0</v>
      </c>
      <c r="K899" s="10"/>
    </row>
    <row r="900" spans="1:11" ht="33.75" customHeight="1">
      <c r="A900" s="8">
        <v>890</v>
      </c>
      <c r="B900" s="12" t="s">
        <v>47</v>
      </c>
      <c r="C900" s="5">
        <f t="shared" si="555"/>
        <v>16213</v>
      </c>
      <c r="D900" s="5">
        <f>D902+D903+D904</f>
        <v>0</v>
      </c>
      <c r="E900" s="5">
        <f>E902+E903+E904</f>
        <v>5000</v>
      </c>
      <c r="F900" s="5">
        <f t="shared" ref="F900:J900" si="562">F902+F903+F904</f>
        <v>6613</v>
      </c>
      <c r="G900" s="5">
        <f t="shared" si="562"/>
        <v>1000</v>
      </c>
      <c r="H900" s="5">
        <f t="shared" si="562"/>
        <v>1200</v>
      </c>
      <c r="I900" s="5">
        <f t="shared" si="562"/>
        <v>1200</v>
      </c>
      <c r="J900" s="5">
        <f t="shared" si="562"/>
        <v>1200</v>
      </c>
      <c r="K900" s="11">
        <v>67.680000000000007</v>
      </c>
    </row>
    <row r="901" spans="1:11" ht="14.25" customHeight="1">
      <c r="A901" s="8">
        <v>891</v>
      </c>
      <c r="B901" s="10" t="s">
        <v>2</v>
      </c>
      <c r="C901" s="7">
        <f t="shared" si="555"/>
        <v>0</v>
      </c>
      <c r="D901" s="7">
        <f t="shared" ref="D901" si="563">E901+F901+G901+H901+I901+J901+K901</f>
        <v>0</v>
      </c>
      <c r="E901" s="7">
        <f t="shared" ref="E901" si="564">F901+G901+H901+I901+J901+K901+L901</f>
        <v>0</v>
      </c>
      <c r="F901" s="7">
        <f t="shared" ref="F901" si="565">G901+H901+I901+J901+K901+L901+M901</f>
        <v>0</v>
      </c>
      <c r="G901" s="7">
        <f t="shared" ref="G901" si="566">H901+I901+J901+K901+L901+M901+N901</f>
        <v>0</v>
      </c>
      <c r="H901" s="7">
        <f t="shared" ref="H901" si="567">I901+J901+K901+L901+M901+N901+O901</f>
        <v>0</v>
      </c>
      <c r="I901" s="7">
        <f t="shared" ref="I901" si="568">J901+K901+L901+M901+N901+O901+P901</f>
        <v>0</v>
      </c>
      <c r="J901" s="7">
        <f t="shared" ref="J901" si="569">K901+L901+M901+N901+O901+P901+Q901</f>
        <v>0</v>
      </c>
      <c r="K901" s="10"/>
    </row>
    <row r="902" spans="1:11">
      <c r="A902" s="8">
        <v>892</v>
      </c>
      <c r="B902" s="10" t="s">
        <v>3</v>
      </c>
      <c r="C902" s="6">
        <f t="shared" si="555"/>
        <v>0</v>
      </c>
      <c r="D902" s="6">
        <f t="shared" si="556"/>
        <v>0</v>
      </c>
      <c r="E902" s="6">
        <f t="shared" si="556"/>
        <v>0</v>
      </c>
      <c r="F902" s="6">
        <f t="shared" ref="F902" si="570">G902+H902+I902+J902+K902+L902+M902</f>
        <v>0</v>
      </c>
      <c r="G902" s="6">
        <f t="shared" ref="G902" si="571">H902+I902+J902+K902+L902+M902+N902</f>
        <v>0</v>
      </c>
      <c r="H902" s="6">
        <f t="shared" ref="H902" si="572">I902+J902+K902+L902+M902+N902+O902</f>
        <v>0</v>
      </c>
      <c r="I902" s="6">
        <f t="shared" ref="I902" si="573">J902+K902+L902+M902+N902+O902+P902</f>
        <v>0</v>
      </c>
      <c r="J902" s="6">
        <f t="shared" ref="J902" si="574">K902+L902+M902+N902+O902+P902+Q902</f>
        <v>0</v>
      </c>
      <c r="K902" s="10"/>
    </row>
    <row r="903" spans="1:11">
      <c r="A903" s="8">
        <v>893</v>
      </c>
      <c r="B903" s="10" t="s">
        <v>4</v>
      </c>
      <c r="C903" s="6">
        <f t="shared" si="555"/>
        <v>16213</v>
      </c>
      <c r="D903" s="6">
        <f>D908+D913+D918</f>
        <v>0</v>
      </c>
      <c r="E903" s="6">
        <f>E908+E913+E918</f>
        <v>5000</v>
      </c>
      <c r="F903" s="6">
        <v>6613</v>
      </c>
      <c r="G903" s="6">
        <f t="shared" ref="G903:J903" si="575">G908+G913+G918</f>
        <v>1000</v>
      </c>
      <c r="H903" s="6">
        <f t="shared" si="575"/>
        <v>1200</v>
      </c>
      <c r="I903" s="6">
        <f t="shared" si="575"/>
        <v>1200</v>
      </c>
      <c r="J903" s="6">
        <f t="shared" si="575"/>
        <v>1200</v>
      </c>
      <c r="K903" s="10"/>
    </row>
    <row r="904" spans="1:11">
      <c r="A904" s="8">
        <v>894</v>
      </c>
      <c r="B904" s="10" t="s">
        <v>5</v>
      </c>
      <c r="C904" s="6">
        <f t="shared" si="555"/>
        <v>0</v>
      </c>
      <c r="D904" s="6">
        <f t="shared" si="556"/>
        <v>0</v>
      </c>
      <c r="E904" s="6">
        <f t="shared" si="556"/>
        <v>0</v>
      </c>
      <c r="F904" s="6">
        <f t="shared" ref="F904" si="576">G904+H904+I904+J904+K904+L904+M904</f>
        <v>0</v>
      </c>
      <c r="G904" s="6">
        <f t="shared" ref="G904" si="577">H904+I904+J904+K904+L904+M904+N904</f>
        <v>0</v>
      </c>
      <c r="H904" s="6">
        <f t="shared" ref="H904" si="578">I904+J904+K904+L904+M904+N904+O904</f>
        <v>0</v>
      </c>
      <c r="I904" s="6">
        <f t="shared" ref="I904" si="579">J904+K904+L904+M904+N904+O904+P904</f>
        <v>0</v>
      </c>
      <c r="J904" s="6">
        <f t="shared" ref="J904" si="580">K904+L904+M904+N904+O904+P904+Q904</f>
        <v>0</v>
      </c>
      <c r="K904" s="10"/>
    </row>
    <row r="905" spans="1:11" ht="25.5">
      <c r="A905" s="8">
        <v>895</v>
      </c>
      <c r="B905" s="13" t="s">
        <v>250</v>
      </c>
      <c r="C905" s="6">
        <f t="shared" si="555"/>
        <v>4600</v>
      </c>
      <c r="D905" s="6">
        <f>D907+D908+D909</f>
        <v>0</v>
      </c>
      <c r="E905" s="6">
        <f>E907+E908+E909</f>
        <v>0</v>
      </c>
      <c r="F905" s="6">
        <f t="shared" ref="F905:J905" si="581">F907+F908+F909</f>
        <v>0</v>
      </c>
      <c r="G905" s="6">
        <f t="shared" si="581"/>
        <v>1000</v>
      </c>
      <c r="H905" s="6">
        <f t="shared" si="581"/>
        <v>1200</v>
      </c>
      <c r="I905" s="6">
        <f t="shared" si="581"/>
        <v>1200</v>
      </c>
      <c r="J905" s="6">
        <f t="shared" si="581"/>
        <v>1200</v>
      </c>
      <c r="K905" s="10"/>
    </row>
    <row r="906" spans="1:11">
      <c r="A906" s="8">
        <v>896</v>
      </c>
      <c r="B906" s="13" t="s">
        <v>2</v>
      </c>
      <c r="C906" s="6">
        <f t="shared" ref="C906" si="582">D906+E906+F906+G906+H906+I906+J906</f>
        <v>0</v>
      </c>
      <c r="D906" s="6">
        <f t="shared" ref="D906" si="583">E906+F906+G906+H906+I906+J906+K906</f>
        <v>0</v>
      </c>
      <c r="E906" s="6">
        <f t="shared" ref="E906" si="584">F906+G906+H906+I906+J906+K906+L906</f>
        <v>0</v>
      </c>
      <c r="F906" s="6">
        <f t="shared" ref="F906" si="585">G906+H906+I906+J906+K906+L906+M906</f>
        <v>0</v>
      </c>
      <c r="G906" s="6">
        <f t="shared" ref="G906" si="586">H906+I906+J906+K906+L906+M906+N906</f>
        <v>0</v>
      </c>
      <c r="H906" s="6">
        <f t="shared" ref="H906" si="587">I906+J906+K906+L906+M906+N906+O906</f>
        <v>0</v>
      </c>
      <c r="I906" s="6">
        <f t="shared" ref="I906" si="588">J906+K906+L906+M906+N906+O906+P906</f>
        <v>0</v>
      </c>
      <c r="J906" s="6">
        <f t="shared" ref="J906" si="589">K906+L906+M906+N906+O906+P906+Q906</f>
        <v>0</v>
      </c>
      <c r="K906" s="10"/>
    </row>
    <row r="907" spans="1:11">
      <c r="A907" s="8">
        <v>897</v>
      </c>
      <c r="B907" s="10" t="s">
        <v>3</v>
      </c>
      <c r="C907" s="6">
        <f t="shared" si="555"/>
        <v>0</v>
      </c>
      <c r="D907" s="6">
        <f t="shared" si="556"/>
        <v>0</v>
      </c>
      <c r="E907" s="6">
        <f t="shared" si="556"/>
        <v>0</v>
      </c>
      <c r="F907" s="6">
        <f t="shared" ref="F907" si="590">G907+H907+I907+J907+K907+L907+M907</f>
        <v>0</v>
      </c>
      <c r="G907" s="6">
        <f t="shared" ref="G907" si="591">H907+I907+J907+K907+L907+M907+N907</f>
        <v>0</v>
      </c>
      <c r="H907" s="6">
        <f t="shared" ref="H907" si="592">I907+J907+K907+L907+M907+N907+O907</f>
        <v>0</v>
      </c>
      <c r="I907" s="6">
        <f t="shared" ref="I907" si="593">J907+K907+L907+M907+N907+O907+P907</f>
        <v>0</v>
      </c>
      <c r="J907" s="6">
        <f t="shared" ref="J907" si="594">K907+L907+M907+N907+O907+P907+Q907</f>
        <v>0</v>
      </c>
      <c r="K907" s="10"/>
    </row>
    <row r="908" spans="1:11">
      <c r="A908" s="8">
        <v>898</v>
      </c>
      <c r="B908" s="10" t="s">
        <v>4</v>
      </c>
      <c r="C908" s="6">
        <f t="shared" si="555"/>
        <v>4600</v>
      </c>
      <c r="D908" s="6">
        <v>0</v>
      </c>
      <c r="E908" s="6">
        <v>0</v>
      </c>
      <c r="F908" s="6">
        <v>0</v>
      </c>
      <c r="G908" s="6">
        <v>1000</v>
      </c>
      <c r="H908" s="6">
        <v>1200</v>
      </c>
      <c r="I908" s="6">
        <v>1200</v>
      </c>
      <c r="J908" s="6">
        <v>1200</v>
      </c>
      <c r="K908" s="10"/>
    </row>
    <row r="909" spans="1:11">
      <c r="A909" s="8">
        <v>899</v>
      </c>
      <c r="B909" s="10" t="s">
        <v>23</v>
      </c>
      <c r="C909" s="6">
        <f t="shared" si="555"/>
        <v>0</v>
      </c>
      <c r="D909" s="6">
        <f t="shared" ref="D909:D980" si="595">E909+F909+G909+H909+I909+J909+K909</f>
        <v>0</v>
      </c>
      <c r="E909" s="6">
        <f t="shared" ref="E909:E987" si="596">F909+G909+H909+I909+J909+K909+L909</f>
        <v>0</v>
      </c>
      <c r="F909" s="6">
        <f t="shared" ref="F909:F919" si="597">G909+H909+I909+J909+K909+L909+M909</f>
        <v>0</v>
      </c>
      <c r="G909" s="6">
        <f t="shared" ref="G909:G919" si="598">H909+I909+J909+K909+L909+M909+N909</f>
        <v>0</v>
      </c>
      <c r="H909" s="6">
        <f t="shared" ref="H909:H919" si="599">I909+J909+K909+L909+M909+N909+O909</f>
        <v>0</v>
      </c>
      <c r="I909" s="6">
        <f t="shared" ref="I909:I919" si="600">J909+K909+L909+M909+N909+O909+P909</f>
        <v>0</v>
      </c>
      <c r="J909" s="6">
        <f t="shared" ref="J909:J919" si="601">K909+L909+M909+N909+O909+P909+Q909</f>
        <v>0</v>
      </c>
      <c r="K909" s="10"/>
    </row>
    <row r="910" spans="1:11" ht="38.25">
      <c r="A910" s="8">
        <v>900</v>
      </c>
      <c r="B910" s="13" t="s">
        <v>251</v>
      </c>
      <c r="C910" s="6">
        <f t="shared" si="555"/>
        <v>0</v>
      </c>
      <c r="D910" s="6">
        <f t="shared" si="595"/>
        <v>0</v>
      </c>
      <c r="E910" s="6">
        <f t="shared" si="596"/>
        <v>0</v>
      </c>
      <c r="F910" s="6">
        <f t="shared" si="597"/>
        <v>0</v>
      </c>
      <c r="G910" s="6">
        <f t="shared" si="598"/>
        <v>0</v>
      </c>
      <c r="H910" s="6">
        <f t="shared" si="599"/>
        <v>0</v>
      </c>
      <c r="I910" s="6">
        <f t="shared" si="600"/>
        <v>0</v>
      </c>
      <c r="J910" s="6">
        <f t="shared" si="601"/>
        <v>0</v>
      </c>
      <c r="K910" s="10"/>
    </row>
    <row r="911" spans="1:11">
      <c r="A911" s="8">
        <v>901</v>
      </c>
      <c r="B911" s="13" t="s">
        <v>2</v>
      </c>
      <c r="C911" s="6">
        <f t="shared" ref="C911" si="602">D911+E911+F911+G911+H911+I911+J911</f>
        <v>0</v>
      </c>
      <c r="D911" s="6">
        <f t="shared" si="595"/>
        <v>0</v>
      </c>
      <c r="E911" s="6">
        <f t="shared" si="596"/>
        <v>0</v>
      </c>
      <c r="F911" s="6">
        <f t="shared" si="597"/>
        <v>0</v>
      </c>
      <c r="G911" s="6">
        <f t="shared" si="598"/>
        <v>0</v>
      </c>
      <c r="H911" s="6">
        <f t="shared" si="599"/>
        <v>0</v>
      </c>
      <c r="I911" s="6">
        <f t="shared" si="600"/>
        <v>0</v>
      </c>
      <c r="J911" s="6">
        <f t="shared" si="601"/>
        <v>0</v>
      </c>
      <c r="K911" s="10"/>
    </row>
    <row r="912" spans="1:11">
      <c r="A912" s="8">
        <v>902</v>
      </c>
      <c r="B912" s="10" t="s">
        <v>3</v>
      </c>
      <c r="C912" s="6">
        <f t="shared" si="555"/>
        <v>0</v>
      </c>
      <c r="D912" s="6">
        <f t="shared" si="595"/>
        <v>0</v>
      </c>
      <c r="E912" s="6">
        <f t="shared" si="596"/>
        <v>0</v>
      </c>
      <c r="F912" s="6">
        <f t="shared" si="597"/>
        <v>0</v>
      </c>
      <c r="G912" s="6">
        <f t="shared" si="598"/>
        <v>0</v>
      </c>
      <c r="H912" s="6">
        <f t="shared" si="599"/>
        <v>0</v>
      </c>
      <c r="I912" s="6">
        <f t="shared" si="600"/>
        <v>0</v>
      </c>
      <c r="J912" s="6">
        <f t="shared" si="601"/>
        <v>0</v>
      </c>
      <c r="K912" s="10"/>
    </row>
    <row r="913" spans="1:11">
      <c r="A913" s="8">
        <v>903</v>
      </c>
      <c r="B913" s="10" t="s">
        <v>4</v>
      </c>
      <c r="C913" s="6">
        <f t="shared" si="555"/>
        <v>0</v>
      </c>
      <c r="D913" s="6">
        <f t="shared" si="595"/>
        <v>0</v>
      </c>
      <c r="E913" s="6">
        <f t="shared" si="596"/>
        <v>0</v>
      </c>
      <c r="F913" s="6">
        <f t="shared" si="597"/>
        <v>0</v>
      </c>
      <c r="G913" s="6">
        <f t="shared" si="598"/>
        <v>0</v>
      </c>
      <c r="H913" s="6">
        <f t="shared" si="599"/>
        <v>0</v>
      </c>
      <c r="I913" s="6">
        <f t="shared" si="600"/>
        <v>0</v>
      </c>
      <c r="J913" s="6">
        <f t="shared" si="601"/>
        <v>0</v>
      </c>
      <c r="K913" s="10"/>
    </row>
    <row r="914" spans="1:11">
      <c r="A914" s="8">
        <v>904</v>
      </c>
      <c r="B914" s="10" t="s">
        <v>23</v>
      </c>
      <c r="C914" s="6">
        <f t="shared" si="555"/>
        <v>0</v>
      </c>
      <c r="D914" s="6">
        <f t="shared" si="595"/>
        <v>0</v>
      </c>
      <c r="E914" s="6">
        <f t="shared" si="596"/>
        <v>0</v>
      </c>
      <c r="F914" s="6">
        <f t="shared" si="597"/>
        <v>0</v>
      </c>
      <c r="G914" s="6">
        <f t="shared" si="598"/>
        <v>0</v>
      </c>
      <c r="H914" s="6">
        <f t="shared" si="599"/>
        <v>0</v>
      </c>
      <c r="I914" s="6">
        <f t="shared" si="600"/>
        <v>0</v>
      </c>
      <c r="J914" s="6">
        <f t="shared" si="601"/>
        <v>0</v>
      </c>
      <c r="K914" s="10"/>
    </row>
    <row r="915" spans="1:11">
      <c r="A915" s="8">
        <v>905</v>
      </c>
      <c r="B915" s="13" t="s">
        <v>216</v>
      </c>
      <c r="C915" s="6">
        <f t="shared" si="555"/>
        <v>11613</v>
      </c>
      <c r="D915" s="6">
        <v>0</v>
      </c>
      <c r="E915" s="6">
        <f>E916+E917+E918+E919</f>
        <v>5000</v>
      </c>
      <c r="F915" s="6">
        <f>F916+F917+F918+F919</f>
        <v>6613</v>
      </c>
      <c r="G915" s="6">
        <f t="shared" si="598"/>
        <v>0</v>
      </c>
      <c r="H915" s="6">
        <f t="shared" si="599"/>
        <v>0</v>
      </c>
      <c r="I915" s="6">
        <f t="shared" si="600"/>
        <v>0</v>
      </c>
      <c r="J915" s="6">
        <f t="shared" si="601"/>
        <v>0</v>
      </c>
      <c r="K915" s="10"/>
    </row>
    <row r="916" spans="1:11">
      <c r="A916" s="8">
        <v>906</v>
      </c>
      <c r="B916" s="13" t="s">
        <v>2</v>
      </c>
      <c r="C916" s="6">
        <f t="shared" ref="C916" si="603">D916+E916+F916+G916+H916+I916+J916</f>
        <v>0</v>
      </c>
      <c r="D916" s="6">
        <f t="shared" si="595"/>
        <v>0</v>
      </c>
      <c r="E916" s="6">
        <f t="shared" si="596"/>
        <v>0</v>
      </c>
      <c r="F916" s="6">
        <f t="shared" si="597"/>
        <v>0</v>
      </c>
      <c r="G916" s="6">
        <f t="shared" si="598"/>
        <v>0</v>
      </c>
      <c r="H916" s="6">
        <f t="shared" si="599"/>
        <v>0</v>
      </c>
      <c r="I916" s="6">
        <f t="shared" si="600"/>
        <v>0</v>
      </c>
      <c r="J916" s="6">
        <f t="shared" si="601"/>
        <v>0</v>
      </c>
      <c r="K916" s="10"/>
    </row>
    <row r="917" spans="1:11">
      <c r="A917" s="8">
        <v>907</v>
      </c>
      <c r="B917" s="10" t="s">
        <v>3</v>
      </c>
      <c r="C917" s="6">
        <f t="shared" si="555"/>
        <v>0</v>
      </c>
      <c r="D917" s="6">
        <f t="shared" si="595"/>
        <v>0</v>
      </c>
      <c r="E917" s="6">
        <f t="shared" si="596"/>
        <v>0</v>
      </c>
      <c r="F917" s="6">
        <f t="shared" si="597"/>
        <v>0</v>
      </c>
      <c r="G917" s="6">
        <f t="shared" si="598"/>
        <v>0</v>
      </c>
      <c r="H917" s="6">
        <f t="shared" si="599"/>
        <v>0</v>
      </c>
      <c r="I917" s="6">
        <f t="shared" si="600"/>
        <v>0</v>
      </c>
      <c r="J917" s="6">
        <f t="shared" si="601"/>
        <v>0</v>
      </c>
      <c r="K917" s="10"/>
    </row>
    <row r="918" spans="1:11">
      <c r="A918" s="8">
        <v>908</v>
      </c>
      <c r="B918" s="10" t="s">
        <v>4</v>
      </c>
      <c r="C918" s="6">
        <f t="shared" si="555"/>
        <v>11613</v>
      </c>
      <c r="D918" s="6">
        <v>0</v>
      </c>
      <c r="E918" s="6">
        <v>5000</v>
      </c>
      <c r="F918" s="6">
        <v>6613</v>
      </c>
      <c r="G918" s="6">
        <f t="shared" si="598"/>
        <v>0</v>
      </c>
      <c r="H918" s="6">
        <f t="shared" si="599"/>
        <v>0</v>
      </c>
      <c r="I918" s="6">
        <f t="shared" si="600"/>
        <v>0</v>
      </c>
      <c r="J918" s="6">
        <f t="shared" si="601"/>
        <v>0</v>
      </c>
      <c r="K918" s="10"/>
    </row>
    <row r="919" spans="1:11">
      <c r="A919" s="8">
        <v>909</v>
      </c>
      <c r="B919" s="10" t="s">
        <v>23</v>
      </c>
      <c r="C919" s="6">
        <f t="shared" si="555"/>
        <v>0</v>
      </c>
      <c r="D919" s="6">
        <f t="shared" si="595"/>
        <v>0</v>
      </c>
      <c r="E919" s="6">
        <f t="shared" si="596"/>
        <v>0</v>
      </c>
      <c r="F919" s="6">
        <f t="shared" si="597"/>
        <v>0</v>
      </c>
      <c r="G919" s="6">
        <f t="shared" si="598"/>
        <v>0</v>
      </c>
      <c r="H919" s="6">
        <f t="shared" si="599"/>
        <v>0</v>
      </c>
      <c r="I919" s="6">
        <f t="shared" si="600"/>
        <v>0</v>
      </c>
      <c r="J919" s="6">
        <f t="shared" si="601"/>
        <v>0</v>
      </c>
      <c r="K919" s="10"/>
    </row>
    <row r="920" spans="1:11" ht="27">
      <c r="A920" s="8">
        <v>910</v>
      </c>
      <c r="B920" s="12" t="s">
        <v>48</v>
      </c>
      <c r="C920" s="5">
        <f t="shared" si="555"/>
        <v>4370.1000000000004</v>
      </c>
      <c r="D920" s="5">
        <f>D921+D922+D923+D924</f>
        <v>465.1</v>
      </c>
      <c r="E920" s="5">
        <f>E921+E922+E923+E924</f>
        <v>3905</v>
      </c>
      <c r="F920" s="5">
        <f t="shared" ref="F920:F987" si="604">G920+H920+I920+J920+K920+L920+M920</f>
        <v>0</v>
      </c>
      <c r="G920" s="5">
        <f t="shared" ref="G920:G987" si="605">H920+I920+J920+K920+L920+M920+N920</f>
        <v>0</v>
      </c>
      <c r="H920" s="5">
        <f t="shared" ref="H920:H987" si="606">I920+J920+K920+L920+M920+N920+O920</f>
        <v>0</v>
      </c>
      <c r="I920" s="5">
        <f t="shared" ref="I920:I987" si="607">J920+K920+L920+M920+N920+O920+P920</f>
        <v>0</v>
      </c>
      <c r="J920" s="5">
        <f t="shared" ref="J920:J987" si="608">K920+L920+M920+N920+O920+P920+Q920</f>
        <v>0</v>
      </c>
      <c r="K920" s="11"/>
    </row>
    <row r="921" spans="1:11">
      <c r="A921" s="8">
        <v>911</v>
      </c>
      <c r="B921" s="12" t="s">
        <v>2</v>
      </c>
      <c r="C921" s="6">
        <f t="shared" ref="C921" si="609">D921+E921+F921+G921+H921+I921+J921</f>
        <v>0</v>
      </c>
      <c r="D921" s="6">
        <f t="shared" si="595"/>
        <v>0</v>
      </c>
      <c r="E921" s="6">
        <f t="shared" si="596"/>
        <v>0</v>
      </c>
      <c r="F921" s="6">
        <f t="shared" si="604"/>
        <v>0</v>
      </c>
      <c r="G921" s="6">
        <f t="shared" si="605"/>
        <v>0</v>
      </c>
      <c r="H921" s="6">
        <f t="shared" si="606"/>
        <v>0</v>
      </c>
      <c r="I921" s="6">
        <f t="shared" si="607"/>
        <v>0</v>
      </c>
      <c r="J921" s="6">
        <f t="shared" si="608"/>
        <v>0</v>
      </c>
      <c r="K921" s="10"/>
    </row>
    <row r="922" spans="1:11">
      <c r="A922" s="8">
        <v>912</v>
      </c>
      <c r="B922" s="10" t="s">
        <v>3</v>
      </c>
      <c r="C922" s="6">
        <f t="shared" si="555"/>
        <v>0</v>
      </c>
      <c r="D922" s="6">
        <f t="shared" si="595"/>
        <v>0</v>
      </c>
      <c r="E922" s="6">
        <f t="shared" si="596"/>
        <v>0</v>
      </c>
      <c r="F922" s="6">
        <f t="shared" si="604"/>
        <v>0</v>
      </c>
      <c r="G922" s="6">
        <f t="shared" si="605"/>
        <v>0</v>
      </c>
      <c r="H922" s="6">
        <f t="shared" si="606"/>
        <v>0</v>
      </c>
      <c r="I922" s="6">
        <f t="shared" si="607"/>
        <v>0</v>
      </c>
      <c r="J922" s="6">
        <f t="shared" si="608"/>
        <v>0</v>
      </c>
      <c r="K922" s="10"/>
    </row>
    <row r="923" spans="1:11">
      <c r="A923" s="8">
        <v>913</v>
      </c>
      <c r="B923" s="10" t="s">
        <v>4</v>
      </c>
      <c r="C923" s="6">
        <f t="shared" si="555"/>
        <v>4370.1000000000004</v>
      </c>
      <c r="D923" s="6">
        <f>D928+D933+D938+D943+D948+D953+D958+D967+D963+D971</f>
        <v>465.1</v>
      </c>
      <c r="E923" s="6">
        <f>E928+E933+E938+E943+E948+E953+E958+E963+E967+E971</f>
        <v>3905</v>
      </c>
      <c r="F923" s="6">
        <f t="shared" si="604"/>
        <v>0</v>
      </c>
      <c r="G923" s="6">
        <f t="shared" si="605"/>
        <v>0</v>
      </c>
      <c r="H923" s="6">
        <f t="shared" si="606"/>
        <v>0</v>
      </c>
      <c r="I923" s="6">
        <f t="shared" si="607"/>
        <v>0</v>
      </c>
      <c r="J923" s="6">
        <f t="shared" si="608"/>
        <v>0</v>
      </c>
      <c r="K923" s="10"/>
    </row>
    <row r="924" spans="1:11">
      <c r="A924" s="8">
        <v>914</v>
      </c>
      <c r="B924" s="10" t="s">
        <v>5</v>
      </c>
      <c r="C924" s="6">
        <f t="shared" si="555"/>
        <v>0</v>
      </c>
      <c r="D924" s="6">
        <f t="shared" si="595"/>
        <v>0</v>
      </c>
      <c r="E924" s="6">
        <f t="shared" si="596"/>
        <v>0</v>
      </c>
      <c r="F924" s="6">
        <f t="shared" si="604"/>
        <v>0</v>
      </c>
      <c r="G924" s="6">
        <f t="shared" si="605"/>
        <v>0</v>
      </c>
      <c r="H924" s="6">
        <f t="shared" si="606"/>
        <v>0</v>
      </c>
      <c r="I924" s="6">
        <f t="shared" si="607"/>
        <v>0</v>
      </c>
      <c r="J924" s="6">
        <f t="shared" si="608"/>
        <v>0</v>
      </c>
      <c r="K924" s="10"/>
    </row>
    <row r="925" spans="1:11" ht="51">
      <c r="A925" s="8">
        <v>915</v>
      </c>
      <c r="B925" s="13" t="s">
        <v>252</v>
      </c>
      <c r="C925" s="6">
        <f t="shared" si="555"/>
        <v>0</v>
      </c>
      <c r="D925" s="6">
        <f t="shared" si="595"/>
        <v>0</v>
      </c>
      <c r="E925" s="6">
        <f t="shared" si="596"/>
        <v>0</v>
      </c>
      <c r="F925" s="6">
        <f t="shared" si="604"/>
        <v>0</v>
      </c>
      <c r="G925" s="6">
        <f t="shared" si="605"/>
        <v>0</v>
      </c>
      <c r="H925" s="6">
        <f t="shared" si="606"/>
        <v>0</v>
      </c>
      <c r="I925" s="6">
        <f t="shared" si="607"/>
        <v>0</v>
      </c>
      <c r="J925" s="6">
        <f t="shared" si="608"/>
        <v>0</v>
      </c>
      <c r="K925" s="10"/>
    </row>
    <row r="926" spans="1:11">
      <c r="A926" s="8">
        <v>916</v>
      </c>
      <c r="B926" s="13" t="s">
        <v>2</v>
      </c>
      <c r="C926" s="6">
        <f t="shared" ref="C926" si="610">D926+E926+F926+G926+H926+I926+J926</f>
        <v>0</v>
      </c>
      <c r="D926" s="6">
        <f t="shared" si="595"/>
        <v>0</v>
      </c>
      <c r="E926" s="6">
        <f t="shared" si="596"/>
        <v>0</v>
      </c>
      <c r="F926" s="6">
        <f t="shared" si="604"/>
        <v>0</v>
      </c>
      <c r="G926" s="6">
        <f t="shared" si="605"/>
        <v>0</v>
      </c>
      <c r="H926" s="6">
        <f t="shared" si="606"/>
        <v>0</v>
      </c>
      <c r="I926" s="6">
        <f t="shared" si="607"/>
        <v>0</v>
      </c>
      <c r="J926" s="6">
        <f t="shared" si="608"/>
        <v>0</v>
      </c>
      <c r="K926" s="10"/>
    </row>
    <row r="927" spans="1:11">
      <c r="A927" s="8">
        <v>917</v>
      </c>
      <c r="B927" s="10" t="s">
        <v>49</v>
      </c>
      <c r="C927" s="6">
        <f t="shared" si="555"/>
        <v>0</v>
      </c>
      <c r="D927" s="6">
        <f t="shared" si="595"/>
        <v>0</v>
      </c>
      <c r="E927" s="6">
        <f t="shared" si="596"/>
        <v>0</v>
      </c>
      <c r="F927" s="6">
        <f t="shared" si="604"/>
        <v>0</v>
      </c>
      <c r="G927" s="6">
        <f t="shared" si="605"/>
        <v>0</v>
      </c>
      <c r="H927" s="6">
        <f t="shared" si="606"/>
        <v>0</v>
      </c>
      <c r="I927" s="6">
        <f t="shared" si="607"/>
        <v>0</v>
      </c>
      <c r="J927" s="6">
        <f t="shared" si="608"/>
        <v>0</v>
      </c>
      <c r="K927" s="10"/>
    </row>
    <row r="928" spans="1:11">
      <c r="A928" s="8">
        <v>918</v>
      </c>
      <c r="B928" s="10" t="s">
        <v>50</v>
      </c>
      <c r="C928" s="6">
        <f t="shared" si="555"/>
        <v>0</v>
      </c>
      <c r="D928" s="6">
        <f t="shared" si="595"/>
        <v>0</v>
      </c>
      <c r="E928" s="6">
        <f t="shared" si="596"/>
        <v>0</v>
      </c>
      <c r="F928" s="6">
        <f t="shared" si="604"/>
        <v>0</v>
      </c>
      <c r="G928" s="6">
        <f t="shared" si="605"/>
        <v>0</v>
      </c>
      <c r="H928" s="6">
        <f t="shared" si="606"/>
        <v>0</v>
      </c>
      <c r="I928" s="6">
        <f t="shared" si="607"/>
        <v>0</v>
      </c>
      <c r="J928" s="6">
        <f t="shared" si="608"/>
        <v>0</v>
      </c>
      <c r="K928" s="10"/>
    </row>
    <row r="929" spans="1:11">
      <c r="A929" s="8">
        <v>919</v>
      </c>
      <c r="B929" s="10" t="s">
        <v>21</v>
      </c>
      <c r="C929" s="6">
        <f t="shared" si="555"/>
        <v>0</v>
      </c>
      <c r="D929" s="6">
        <f t="shared" si="595"/>
        <v>0</v>
      </c>
      <c r="E929" s="6">
        <f t="shared" si="596"/>
        <v>0</v>
      </c>
      <c r="F929" s="6">
        <f t="shared" si="604"/>
        <v>0</v>
      </c>
      <c r="G929" s="6">
        <f t="shared" si="605"/>
        <v>0</v>
      </c>
      <c r="H929" s="6">
        <f t="shared" si="606"/>
        <v>0</v>
      </c>
      <c r="I929" s="6">
        <f t="shared" si="607"/>
        <v>0</v>
      </c>
      <c r="J929" s="6">
        <f t="shared" si="608"/>
        <v>0</v>
      </c>
      <c r="K929" s="10"/>
    </row>
    <row r="930" spans="1:11" ht="38.25">
      <c r="A930" s="8">
        <v>920</v>
      </c>
      <c r="B930" s="13" t="s">
        <v>253</v>
      </c>
      <c r="C930" s="6">
        <f t="shared" si="555"/>
        <v>0</v>
      </c>
      <c r="D930" s="6">
        <f t="shared" si="595"/>
        <v>0</v>
      </c>
      <c r="E930" s="6">
        <f t="shared" si="596"/>
        <v>0</v>
      </c>
      <c r="F930" s="6">
        <f t="shared" si="604"/>
        <v>0</v>
      </c>
      <c r="G930" s="6">
        <f t="shared" si="605"/>
        <v>0</v>
      </c>
      <c r="H930" s="6">
        <f t="shared" si="606"/>
        <v>0</v>
      </c>
      <c r="I930" s="6">
        <f t="shared" si="607"/>
        <v>0</v>
      </c>
      <c r="J930" s="6">
        <f t="shared" si="608"/>
        <v>0</v>
      </c>
      <c r="K930" s="10"/>
    </row>
    <row r="931" spans="1:11">
      <c r="A931" s="8">
        <v>921</v>
      </c>
      <c r="B931" s="13" t="s">
        <v>2</v>
      </c>
      <c r="C931" s="6">
        <f t="shared" ref="C931" si="611">D931+E931+F931+G931+H931+I931+J931</f>
        <v>0</v>
      </c>
      <c r="D931" s="6">
        <f t="shared" si="595"/>
        <v>0</v>
      </c>
      <c r="E931" s="6">
        <f t="shared" si="596"/>
        <v>0</v>
      </c>
      <c r="F931" s="6">
        <f t="shared" si="604"/>
        <v>0</v>
      </c>
      <c r="G931" s="6">
        <f t="shared" si="605"/>
        <v>0</v>
      </c>
      <c r="H931" s="6">
        <f t="shared" si="606"/>
        <v>0</v>
      </c>
      <c r="I931" s="6">
        <f t="shared" si="607"/>
        <v>0</v>
      </c>
      <c r="J931" s="6">
        <f t="shared" si="608"/>
        <v>0</v>
      </c>
      <c r="K931" s="10"/>
    </row>
    <row r="932" spans="1:11">
      <c r="A932" s="8">
        <v>922</v>
      </c>
      <c r="B932" s="10" t="s">
        <v>49</v>
      </c>
      <c r="C932" s="6">
        <f t="shared" si="555"/>
        <v>0</v>
      </c>
      <c r="D932" s="6">
        <f t="shared" si="595"/>
        <v>0</v>
      </c>
      <c r="E932" s="6">
        <f t="shared" si="596"/>
        <v>0</v>
      </c>
      <c r="F932" s="6">
        <f t="shared" si="604"/>
        <v>0</v>
      </c>
      <c r="G932" s="6">
        <f t="shared" si="605"/>
        <v>0</v>
      </c>
      <c r="H932" s="6">
        <f t="shared" si="606"/>
        <v>0</v>
      </c>
      <c r="I932" s="6">
        <f t="shared" si="607"/>
        <v>0</v>
      </c>
      <c r="J932" s="6">
        <f t="shared" si="608"/>
        <v>0</v>
      </c>
      <c r="K932" s="10"/>
    </row>
    <row r="933" spans="1:11">
      <c r="A933" s="8">
        <v>923</v>
      </c>
      <c r="B933" s="10" t="s">
        <v>50</v>
      </c>
      <c r="C933" s="6">
        <f t="shared" si="555"/>
        <v>0</v>
      </c>
      <c r="D933" s="6">
        <f t="shared" si="595"/>
        <v>0</v>
      </c>
      <c r="E933" s="6">
        <f t="shared" si="596"/>
        <v>0</v>
      </c>
      <c r="F933" s="6">
        <f t="shared" si="604"/>
        <v>0</v>
      </c>
      <c r="G933" s="6">
        <f t="shared" si="605"/>
        <v>0</v>
      </c>
      <c r="H933" s="6">
        <f t="shared" si="606"/>
        <v>0</v>
      </c>
      <c r="I933" s="6">
        <f t="shared" si="607"/>
        <v>0</v>
      </c>
      <c r="J933" s="6">
        <f t="shared" si="608"/>
        <v>0</v>
      </c>
      <c r="K933" s="10"/>
    </row>
    <row r="934" spans="1:11">
      <c r="A934" s="8">
        <v>924</v>
      </c>
      <c r="B934" s="10" t="s">
        <v>21</v>
      </c>
      <c r="C934" s="6">
        <f t="shared" si="555"/>
        <v>0</v>
      </c>
      <c r="D934" s="6">
        <f t="shared" si="595"/>
        <v>0</v>
      </c>
      <c r="E934" s="6">
        <f t="shared" si="596"/>
        <v>0</v>
      </c>
      <c r="F934" s="6">
        <f t="shared" si="604"/>
        <v>0</v>
      </c>
      <c r="G934" s="6">
        <f t="shared" si="605"/>
        <v>0</v>
      </c>
      <c r="H934" s="6">
        <f t="shared" si="606"/>
        <v>0</v>
      </c>
      <c r="I934" s="6">
        <f t="shared" si="607"/>
        <v>0</v>
      </c>
      <c r="J934" s="6">
        <f t="shared" si="608"/>
        <v>0</v>
      </c>
      <c r="K934" s="10"/>
    </row>
    <row r="935" spans="1:11" ht="38.25">
      <c r="A935" s="8">
        <v>925</v>
      </c>
      <c r="B935" s="13" t="s">
        <v>254</v>
      </c>
      <c r="C935" s="6">
        <f t="shared" si="555"/>
        <v>0</v>
      </c>
      <c r="D935" s="6">
        <f t="shared" si="595"/>
        <v>0</v>
      </c>
      <c r="E935" s="6">
        <f t="shared" si="596"/>
        <v>0</v>
      </c>
      <c r="F935" s="6">
        <f t="shared" si="604"/>
        <v>0</v>
      </c>
      <c r="G935" s="6">
        <f t="shared" si="605"/>
        <v>0</v>
      </c>
      <c r="H935" s="6">
        <f t="shared" si="606"/>
        <v>0</v>
      </c>
      <c r="I935" s="6">
        <f t="shared" si="607"/>
        <v>0</v>
      </c>
      <c r="J935" s="6">
        <f t="shared" si="608"/>
        <v>0</v>
      </c>
      <c r="K935" s="10"/>
    </row>
    <row r="936" spans="1:11">
      <c r="A936" s="8">
        <v>926</v>
      </c>
      <c r="B936" s="13" t="s">
        <v>2</v>
      </c>
      <c r="C936" s="6">
        <f t="shared" ref="C936" si="612">D936+E936+F936+G936+H936+I936+J936</f>
        <v>0</v>
      </c>
      <c r="D936" s="6">
        <f t="shared" si="595"/>
        <v>0</v>
      </c>
      <c r="E936" s="6">
        <f t="shared" si="596"/>
        <v>0</v>
      </c>
      <c r="F936" s="6">
        <f t="shared" si="604"/>
        <v>0</v>
      </c>
      <c r="G936" s="6">
        <f t="shared" si="605"/>
        <v>0</v>
      </c>
      <c r="H936" s="6">
        <f t="shared" si="606"/>
        <v>0</v>
      </c>
      <c r="I936" s="6">
        <f t="shared" si="607"/>
        <v>0</v>
      </c>
      <c r="J936" s="6">
        <f t="shared" si="608"/>
        <v>0</v>
      </c>
      <c r="K936" s="10"/>
    </row>
    <row r="937" spans="1:11">
      <c r="A937" s="8">
        <v>927</v>
      </c>
      <c r="B937" s="10" t="s">
        <v>49</v>
      </c>
      <c r="C937" s="6">
        <f t="shared" si="555"/>
        <v>0</v>
      </c>
      <c r="D937" s="6">
        <f t="shared" si="595"/>
        <v>0</v>
      </c>
      <c r="E937" s="6">
        <f t="shared" si="596"/>
        <v>0</v>
      </c>
      <c r="F937" s="6">
        <f t="shared" si="604"/>
        <v>0</v>
      </c>
      <c r="G937" s="6">
        <f t="shared" si="605"/>
        <v>0</v>
      </c>
      <c r="H937" s="6">
        <f t="shared" si="606"/>
        <v>0</v>
      </c>
      <c r="I937" s="6">
        <f t="shared" si="607"/>
        <v>0</v>
      </c>
      <c r="J937" s="6">
        <f t="shared" si="608"/>
        <v>0</v>
      </c>
      <c r="K937" s="10"/>
    </row>
    <row r="938" spans="1:11">
      <c r="A938" s="8">
        <v>928</v>
      </c>
      <c r="B938" s="10" t="s">
        <v>50</v>
      </c>
      <c r="C938" s="6">
        <f t="shared" si="555"/>
        <v>0</v>
      </c>
      <c r="D938" s="6">
        <f t="shared" si="595"/>
        <v>0</v>
      </c>
      <c r="E938" s="6">
        <f t="shared" si="596"/>
        <v>0</v>
      </c>
      <c r="F938" s="6">
        <f t="shared" si="604"/>
        <v>0</v>
      </c>
      <c r="G938" s="6">
        <f t="shared" si="605"/>
        <v>0</v>
      </c>
      <c r="H938" s="6">
        <f t="shared" si="606"/>
        <v>0</v>
      </c>
      <c r="I938" s="6">
        <f t="shared" si="607"/>
        <v>0</v>
      </c>
      <c r="J938" s="6">
        <f t="shared" si="608"/>
        <v>0</v>
      </c>
      <c r="K938" s="10"/>
    </row>
    <row r="939" spans="1:11">
      <c r="A939" s="8">
        <v>929</v>
      </c>
      <c r="B939" s="10" t="s">
        <v>21</v>
      </c>
      <c r="C939" s="6">
        <f t="shared" si="555"/>
        <v>0</v>
      </c>
      <c r="D939" s="6">
        <f t="shared" si="595"/>
        <v>0</v>
      </c>
      <c r="E939" s="6">
        <f t="shared" si="596"/>
        <v>0</v>
      </c>
      <c r="F939" s="6">
        <f t="shared" si="604"/>
        <v>0</v>
      </c>
      <c r="G939" s="6">
        <f t="shared" si="605"/>
        <v>0</v>
      </c>
      <c r="H939" s="6">
        <f t="shared" si="606"/>
        <v>0</v>
      </c>
      <c r="I939" s="6">
        <f t="shared" si="607"/>
        <v>0</v>
      </c>
      <c r="J939" s="6">
        <f t="shared" si="608"/>
        <v>0</v>
      </c>
      <c r="K939" s="10"/>
    </row>
    <row r="940" spans="1:11" ht="42.75" customHeight="1">
      <c r="A940" s="8">
        <v>930</v>
      </c>
      <c r="B940" s="13" t="s">
        <v>255</v>
      </c>
      <c r="C940" s="6">
        <f t="shared" si="555"/>
        <v>0</v>
      </c>
      <c r="D940" s="6">
        <f t="shared" si="595"/>
        <v>0</v>
      </c>
      <c r="E940" s="6">
        <f t="shared" si="596"/>
        <v>0</v>
      </c>
      <c r="F940" s="6">
        <f t="shared" si="604"/>
        <v>0</v>
      </c>
      <c r="G940" s="6">
        <f t="shared" si="605"/>
        <v>0</v>
      </c>
      <c r="H940" s="6">
        <f t="shared" si="606"/>
        <v>0</v>
      </c>
      <c r="I940" s="6">
        <f t="shared" si="607"/>
        <v>0</v>
      </c>
      <c r="J940" s="6">
        <f t="shared" si="608"/>
        <v>0</v>
      </c>
      <c r="K940" s="10"/>
    </row>
    <row r="941" spans="1:11" ht="14.25" customHeight="1">
      <c r="A941" s="8">
        <v>931</v>
      </c>
      <c r="B941" s="13" t="s">
        <v>2</v>
      </c>
      <c r="C941" s="6">
        <f t="shared" ref="C941" si="613">D941+E941+F941+G941+H941+I941+J941</f>
        <v>0</v>
      </c>
      <c r="D941" s="6">
        <f t="shared" si="595"/>
        <v>0</v>
      </c>
      <c r="E941" s="6">
        <f t="shared" si="596"/>
        <v>0</v>
      </c>
      <c r="F941" s="6">
        <f t="shared" si="604"/>
        <v>0</v>
      </c>
      <c r="G941" s="6">
        <f t="shared" si="605"/>
        <v>0</v>
      </c>
      <c r="H941" s="6">
        <f t="shared" si="606"/>
        <v>0</v>
      </c>
      <c r="I941" s="6">
        <f t="shared" si="607"/>
        <v>0</v>
      </c>
      <c r="J941" s="6">
        <f t="shared" si="608"/>
        <v>0</v>
      </c>
      <c r="K941" s="10"/>
    </row>
    <row r="942" spans="1:11">
      <c r="A942" s="8">
        <v>932</v>
      </c>
      <c r="B942" s="10" t="s">
        <v>49</v>
      </c>
      <c r="C942" s="6">
        <f t="shared" si="555"/>
        <v>0</v>
      </c>
      <c r="D942" s="6">
        <f t="shared" si="595"/>
        <v>0</v>
      </c>
      <c r="E942" s="6">
        <f t="shared" si="596"/>
        <v>0</v>
      </c>
      <c r="F942" s="6">
        <f t="shared" si="604"/>
        <v>0</v>
      </c>
      <c r="G942" s="6">
        <f t="shared" si="605"/>
        <v>0</v>
      </c>
      <c r="H942" s="6">
        <f t="shared" si="606"/>
        <v>0</v>
      </c>
      <c r="I942" s="6">
        <f t="shared" si="607"/>
        <v>0</v>
      </c>
      <c r="J942" s="6">
        <f t="shared" si="608"/>
        <v>0</v>
      </c>
      <c r="K942" s="10"/>
    </row>
    <row r="943" spans="1:11">
      <c r="A943" s="8">
        <v>933</v>
      </c>
      <c r="B943" s="10" t="s">
        <v>50</v>
      </c>
      <c r="C943" s="6">
        <f t="shared" si="555"/>
        <v>0</v>
      </c>
      <c r="D943" s="6">
        <f t="shared" si="595"/>
        <v>0</v>
      </c>
      <c r="E943" s="6">
        <f t="shared" si="596"/>
        <v>0</v>
      </c>
      <c r="F943" s="6">
        <f t="shared" si="604"/>
        <v>0</v>
      </c>
      <c r="G943" s="6">
        <f t="shared" si="605"/>
        <v>0</v>
      </c>
      <c r="H943" s="6">
        <f t="shared" si="606"/>
        <v>0</v>
      </c>
      <c r="I943" s="6">
        <f t="shared" si="607"/>
        <v>0</v>
      </c>
      <c r="J943" s="6">
        <f t="shared" si="608"/>
        <v>0</v>
      </c>
      <c r="K943" s="10"/>
    </row>
    <row r="944" spans="1:11">
      <c r="A944" s="8">
        <v>934</v>
      </c>
      <c r="B944" s="10" t="s">
        <v>21</v>
      </c>
      <c r="C944" s="6">
        <f t="shared" si="555"/>
        <v>0</v>
      </c>
      <c r="D944" s="6">
        <f t="shared" si="595"/>
        <v>0</v>
      </c>
      <c r="E944" s="6">
        <f t="shared" si="596"/>
        <v>0</v>
      </c>
      <c r="F944" s="6">
        <f t="shared" si="604"/>
        <v>0</v>
      </c>
      <c r="G944" s="6">
        <f t="shared" si="605"/>
        <v>0</v>
      </c>
      <c r="H944" s="6">
        <f t="shared" si="606"/>
        <v>0</v>
      </c>
      <c r="I944" s="6">
        <f t="shared" si="607"/>
        <v>0</v>
      </c>
      <c r="J944" s="6">
        <f t="shared" si="608"/>
        <v>0</v>
      </c>
      <c r="K944" s="10"/>
    </row>
    <row r="945" spans="1:11" ht="38.25">
      <c r="A945" s="8">
        <v>935</v>
      </c>
      <c r="B945" s="13" t="s">
        <v>209</v>
      </c>
      <c r="C945" s="6">
        <f t="shared" si="555"/>
        <v>0</v>
      </c>
      <c r="D945" s="6">
        <f t="shared" si="595"/>
        <v>0</v>
      </c>
      <c r="E945" s="6">
        <f t="shared" si="596"/>
        <v>0</v>
      </c>
      <c r="F945" s="6">
        <f t="shared" si="604"/>
        <v>0</v>
      </c>
      <c r="G945" s="6">
        <f t="shared" si="605"/>
        <v>0</v>
      </c>
      <c r="H945" s="6">
        <f t="shared" si="606"/>
        <v>0</v>
      </c>
      <c r="I945" s="6">
        <f t="shared" si="607"/>
        <v>0</v>
      </c>
      <c r="J945" s="6">
        <f t="shared" si="608"/>
        <v>0</v>
      </c>
      <c r="K945" s="10"/>
    </row>
    <row r="946" spans="1:11">
      <c r="A946" s="8">
        <v>936</v>
      </c>
      <c r="B946" s="13" t="s">
        <v>2</v>
      </c>
      <c r="C946" s="6">
        <f t="shared" ref="C946" si="614">D946+E946+F946+G946+H946+I946+J946</f>
        <v>0</v>
      </c>
      <c r="D946" s="6">
        <f t="shared" si="595"/>
        <v>0</v>
      </c>
      <c r="E946" s="6">
        <f t="shared" si="596"/>
        <v>0</v>
      </c>
      <c r="F946" s="6">
        <f t="shared" si="604"/>
        <v>0</v>
      </c>
      <c r="G946" s="6">
        <f t="shared" si="605"/>
        <v>0</v>
      </c>
      <c r="H946" s="6">
        <f t="shared" si="606"/>
        <v>0</v>
      </c>
      <c r="I946" s="6">
        <f t="shared" si="607"/>
        <v>0</v>
      </c>
      <c r="J946" s="6">
        <f t="shared" si="608"/>
        <v>0</v>
      </c>
      <c r="K946" s="10"/>
    </row>
    <row r="947" spans="1:11">
      <c r="A947" s="8">
        <v>937</v>
      </c>
      <c r="B947" s="10" t="s">
        <v>49</v>
      </c>
      <c r="C947" s="6">
        <f t="shared" si="555"/>
        <v>0</v>
      </c>
      <c r="D947" s="6">
        <f t="shared" si="595"/>
        <v>0</v>
      </c>
      <c r="E947" s="6">
        <f t="shared" si="596"/>
        <v>0</v>
      </c>
      <c r="F947" s="6">
        <f t="shared" si="604"/>
        <v>0</v>
      </c>
      <c r="G947" s="6">
        <f t="shared" si="605"/>
        <v>0</v>
      </c>
      <c r="H947" s="6">
        <f t="shared" si="606"/>
        <v>0</v>
      </c>
      <c r="I947" s="6">
        <f t="shared" si="607"/>
        <v>0</v>
      </c>
      <c r="J947" s="6">
        <f t="shared" si="608"/>
        <v>0</v>
      </c>
      <c r="K947" s="10"/>
    </row>
    <row r="948" spans="1:11">
      <c r="A948" s="8">
        <v>938</v>
      </c>
      <c r="B948" s="10" t="s">
        <v>50</v>
      </c>
      <c r="C948" s="6">
        <f t="shared" si="555"/>
        <v>0</v>
      </c>
      <c r="D948" s="6">
        <f t="shared" si="595"/>
        <v>0</v>
      </c>
      <c r="E948" s="6">
        <f t="shared" si="596"/>
        <v>0</v>
      </c>
      <c r="F948" s="6">
        <f t="shared" si="604"/>
        <v>0</v>
      </c>
      <c r="G948" s="6">
        <f t="shared" si="605"/>
        <v>0</v>
      </c>
      <c r="H948" s="6">
        <f t="shared" si="606"/>
        <v>0</v>
      </c>
      <c r="I948" s="6">
        <f t="shared" si="607"/>
        <v>0</v>
      </c>
      <c r="J948" s="6">
        <f t="shared" si="608"/>
        <v>0</v>
      </c>
      <c r="K948" s="10"/>
    </row>
    <row r="949" spans="1:11">
      <c r="A949" s="8">
        <v>939</v>
      </c>
      <c r="B949" s="10" t="s">
        <v>21</v>
      </c>
      <c r="C949" s="6">
        <f t="shared" si="555"/>
        <v>0</v>
      </c>
      <c r="D949" s="6">
        <f t="shared" si="595"/>
        <v>0</v>
      </c>
      <c r="E949" s="6">
        <f t="shared" si="596"/>
        <v>0</v>
      </c>
      <c r="F949" s="6">
        <f t="shared" si="604"/>
        <v>0</v>
      </c>
      <c r="G949" s="6">
        <f t="shared" si="605"/>
        <v>0</v>
      </c>
      <c r="H949" s="6">
        <f t="shared" si="606"/>
        <v>0</v>
      </c>
      <c r="I949" s="6">
        <f t="shared" si="607"/>
        <v>0</v>
      </c>
      <c r="J949" s="6">
        <f t="shared" si="608"/>
        <v>0</v>
      </c>
      <c r="K949" s="10"/>
    </row>
    <row r="950" spans="1:11" ht="38.25">
      <c r="A950" s="8">
        <v>940</v>
      </c>
      <c r="B950" s="13" t="s">
        <v>312</v>
      </c>
      <c r="C950" s="6">
        <f t="shared" si="555"/>
        <v>75.099999999999994</v>
      </c>
      <c r="D950" s="6">
        <f>D951+D952+D953+D954</f>
        <v>75.099999999999994</v>
      </c>
      <c r="E950" s="6">
        <f t="shared" si="596"/>
        <v>0</v>
      </c>
      <c r="F950" s="6">
        <f t="shared" si="604"/>
        <v>0</v>
      </c>
      <c r="G950" s="6">
        <f t="shared" si="605"/>
        <v>0</v>
      </c>
      <c r="H950" s="6">
        <f t="shared" si="606"/>
        <v>0</v>
      </c>
      <c r="I950" s="6">
        <f t="shared" si="607"/>
        <v>0</v>
      </c>
      <c r="J950" s="6">
        <f t="shared" si="608"/>
        <v>0</v>
      </c>
      <c r="K950" s="10"/>
    </row>
    <row r="951" spans="1:11">
      <c r="A951" s="8">
        <v>941</v>
      </c>
      <c r="B951" s="13" t="s">
        <v>2</v>
      </c>
      <c r="C951" s="6">
        <f t="shared" si="555"/>
        <v>0</v>
      </c>
      <c r="D951" s="6">
        <f t="shared" si="595"/>
        <v>0</v>
      </c>
      <c r="E951" s="6">
        <f t="shared" si="596"/>
        <v>0</v>
      </c>
      <c r="F951" s="6">
        <f t="shared" si="604"/>
        <v>0</v>
      </c>
      <c r="G951" s="6">
        <f t="shared" si="605"/>
        <v>0</v>
      </c>
      <c r="H951" s="6">
        <f t="shared" si="606"/>
        <v>0</v>
      </c>
      <c r="I951" s="6">
        <f t="shared" si="607"/>
        <v>0</v>
      </c>
      <c r="J951" s="6">
        <f t="shared" si="608"/>
        <v>0</v>
      </c>
      <c r="K951" s="10"/>
    </row>
    <row r="952" spans="1:11">
      <c r="A952" s="8">
        <v>942</v>
      </c>
      <c r="B952" s="10" t="s">
        <v>49</v>
      </c>
      <c r="C952" s="6">
        <f t="shared" si="555"/>
        <v>0</v>
      </c>
      <c r="D952" s="6">
        <f t="shared" si="595"/>
        <v>0</v>
      </c>
      <c r="E952" s="6">
        <f t="shared" si="596"/>
        <v>0</v>
      </c>
      <c r="F952" s="6">
        <f t="shared" si="604"/>
        <v>0</v>
      </c>
      <c r="G952" s="6">
        <f t="shared" si="605"/>
        <v>0</v>
      </c>
      <c r="H952" s="6">
        <f t="shared" si="606"/>
        <v>0</v>
      </c>
      <c r="I952" s="6">
        <f t="shared" si="607"/>
        <v>0</v>
      </c>
      <c r="J952" s="6">
        <f t="shared" si="608"/>
        <v>0</v>
      </c>
      <c r="K952" s="10"/>
    </row>
    <row r="953" spans="1:11">
      <c r="A953" s="8">
        <v>943</v>
      </c>
      <c r="B953" s="10" t="s">
        <v>50</v>
      </c>
      <c r="C953" s="6">
        <f t="shared" si="555"/>
        <v>75.099999999999994</v>
      </c>
      <c r="D953" s="6">
        <f>250-73.4-6.5-95</f>
        <v>75.099999999999994</v>
      </c>
      <c r="E953" s="6">
        <f t="shared" si="596"/>
        <v>0</v>
      </c>
      <c r="F953" s="6">
        <f t="shared" si="604"/>
        <v>0</v>
      </c>
      <c r="G953" s="6">
        <f t="shared" si="605"/>
        <v>0</v>
      </c>
      <c r="H953" s="6">
        <f t="shared" si="606"/>
        <v>0</v>
      </c>
      <c r="I953" s="6">
        <f t="shared" si="607"/>
        <v>0</v>
      </c>
      <c r="J953" s="6">
        <f t="shared" si="608"/>
        <v>0</v>
      </c>
      <c r="K953" s="10"/>
    </row>
    <row r="954" spans="1:11">
      <c r="A954" s="8">
        <v>944</v>
      </c>
      <c r="B954" s="10" t="s">
        <v>21</v>
      </c>
      <c r="C954" s="6">
        <f t="shared" si="555"/>
        <v>0</v>
      </c>
      <c r="D954" s="6">
        <f t="shared" ref="D954:D957" si="615">E954+F954+G954+H954+I954+J954+K954</f>
        <v>0</v>
      </c>
      <c r="E954" s="6">
        <f t="shared" si="596"/>
        <v>0</v>
      </c>
      <c r="F954" s="6">
        <f t="shared" si="604"/>
        <v>0</v>
      </c>
      <c r="G954" s="6">
        <f t="shared" si="605"/>
        <v>0</v>
      </c>
      <c r="H954" s="6">
        <f t="shared" si="606"/>
        <v>0</v>
      </c>
      <c r="I954" s="6">
        <f t="shared" si="607"/>
        <v>0</v>
      </c>
      <c r="J954" s="6">
        <f t="shared" si="608"/>
        <v>0</v>
      </c>
      <c r="K954" s="10"/>
    </row>
    <row r="955" spans="1:11" ht="25.5">
      <c r="A955" s="8">
        <v>945</v>
      </c>
      <c r="B955" s="13" t="s">
        <v>318</v>
      </c>
      <c r="C955" s="6">
        <f t="shared" si="555"/>
        <v>295</v>
      </c>
      <c r="D955" s="6">
        <f>D956+D957+D958+D959</f>
        <v>295</v>
      </c>
      <c r="E955" s="6">
        <f t="shared" si="596"/>
        <v>0</v>
      </c>
      <c r="F955" s="6">
        <f t="shared" si="604"/>
        <v>0</v>
      </c>
      <c r="G955" s="6">
        <f t="shared" si="605"/>
        <v>0</v>
      </c>
      <c r="H955" s="6">
        <f t="shared" si="606"/>
        <v>0</v>
      </c>
      <c r="I955" s="6">
        <f t="shared" si="607"/>
        <v>0</v>
      </c>
      <c r="J955" s="6">
        <f t="shared" si="608"/>
        <v>0</v>
      </c>
      <c r="K955" s="10"/>
    </row>
    <row r="956" spans="1:11">
      <c r="A956" s="8">
        <v>946</v>
      </c>
      <c r="B956" s="13" t="s">
        <v>2</v>
      </c>
      <c r="C956" s="6">
        <f t="shared" si="555"/>
        <v>0</v>
      </c>
      <c r="D956" s="6">
        <f t="shared" si="615"/>
        <v>0</v>
      </c>
      <c r="E956" s="6">
        <f t="shared" si="596"/>
        <v>0</v>
      </c>
      <c r="F956" s="6">
        <f t="shared" si="604"/>
        <v>0</v>
      </c>
      <c r="G956" s="6">
        <f t="shared" si="605"/>
        <v>0</v>
      </c>
      <c r="H956" s="6">
        <f t="shared" si="606"/>
        <v>0</v>
      </c>
      <c r="I956" s="6">
        <f t="shared" si="607"/>
        <v>0</v>
      </c>
      <c r="J956" s="6">
        <f t="shared" si="608"/>
        <v>0</v>
      </c>
      <c r="K956" s="10"/>
    </row>
    <row r="957" spans="1:11">
      <c r="A957" s="8">
        <v>947</v>
      </c>
      <c r="B957" s="10" t="s">
        <v>49</v>
      </c>
      <c r="C957" s="6">
        <f t="shared" si="555"/>
        <v>0</v>
      </c>
      <c r="D957" s="6">
        <f t="shared" si="615"/>
        <v>0</v>
      </c>
      <c r="E957" s="6">
        <f t="shared" si="596"/>
        <v>0</v>
      </c>
      <c r="F957" s="6">
        <f t="shared" si="604"/>
        <v>0</v>
      </c>
      <c r="G957" s="6">
        <f t="shared" si="605"/>
        <v>0</v>
      </c>
      <c r="H957" s="6">
        <f t="shared" si="606"/>
        <v>0</v>
      </c>
      <c r="I957" s="6">
        <f t="shared" si="607"/>
        <v>0</v>
      </c>
      <c r="J957" s="6">
        <f t="shared" si="608"/>
        <v>0</v>
      </c>
      <c r="K957" s="10"/>
    </row>
    <row r="958" spans="1:11">
      <c r="A958" s="8">
        <v>948</v>
      </c>
      <c r="B958" s="10" t="s">
        <v>50</v>
      </c>
      <c r="C958" s="6">
        <f t="shared" si="555"/>
        <v>295</v>
      </c>
      <c r="D958" s="6">
        <f>1000-705</f>
        <v>295</v>
      </c>
      <c r="E958" s="6">
        <f t="shared" si="596"/>
        <v>0</v>
      </c>
      <c r="F958" s="6">
        <f t="shared" si="604"/>
        <v>0</v>
      </c>
      <c r="G958" s="6">
        <f t="shared" si="605"/>
        <v>0</v>
      </c>
      <c r="H958" s="6">
        <f t="shared" si="606"/>
        <v>0</v>
      </c>
      <c r="I958" s="6">
        <f t="shared" si="607"/>
        <v>0</v>
      </c>
      <c r="J958" s="6">
        <f t="shared" si="608"/>
        <v>0</v>
      </c>
      <c r="K958" s="10"/>
    </row>
    <row r="959" spans="1:11">
      <c r="A959" s="8">
        <v>949</v>
      </c>
      <c r="B959" s="10" t="s">
        <v>21</v>
      </c>
      <c r="C959" s="6">
        <f t="shared" si="555"/>
        <v>0</v>
      </c>
      <c r="D959" s="6">
        <f t="shared" ref="D959:D972" si="616">E959+F959+G959+H959+I959+J959+K959</f>
        <v>0</v>
      </c>
      <c r="E959" s="6">
        <f t="shared" si="596"/>
        <v>0</v>
      </c>
      <c r="F959" s="6">
        <f t="shared" si="604"/>
        <v>0</v>
      </c>
      <c r="G959" s="6">
        <f t="shared" si="605"/>
        <v>0</v>
      </c>
      <c r="H959" s="6">
        <f t="shared" si="606"/>
        <v>0</v>
      </c>
      <c r="I959" s="6">
        <f t="shared" si="607"/>
        <v>0</v>
      </c>
      <c r="J959" s="6">
        <f t="shared" si="608"/>
        <v>0</v>
      </c>
      <c r="K959" s="10"/>
    </row>
    <row r="960" spans="1:11" ht="25.5">
      <c r="A960" s="8">
        <v>950</v>
      </c>
      <c r="B960" s="13" t="s">
        <v>319</v>
      </c>
      <c r="C960" s="6">
        <f t="shared" si="555"/>
        <v>4000</v>
      </c>
      <c r="D960" s="6">
        <f>D961+D962+D963+D964</f>
        <v>95</v>
      </c>
      <c r="E960" s="6">
        <f>E961+E962+E963+E964</f>
        <v>3905</v>
      </c>
      <c r="F960" s="6">
        <f t="shared" si="604"/>
        <v>0</v>
      </c>
      <c r="G960" s="6">
        <f t="shared" si="605"/>
        <v>0</v>
      </c>
      <c r="H960" s="6">
        <f t="shared" si="606"/>
        <v>0</v>
      </c>
      <c r="I960" s="6">
        <f t="shared" si="607"/>
        <v>0</v>
      </c>
      <c r="J960" s="6">
        <f t="shared" si="608"/>
        <v>0</v>
      </c>
      <c r="K960" s="10"/>
    </row>
    <row r="961" spans="1:11">
      <c r="A961" s="8">
        <v>951</v>
      </c>
      <c r="B961" s="13" t="s">
        <v>2</v>
      </c>
      <c r="C961" s="6">
        <f t="shared" si="555"/>
        <v>0</v>
      </c>
      <c r="D961" s="6">
        <f t="shared" si="616"/>
        <v>0</v>
      </c>
      <c r="E961" s="6">
        <f t="shared" si="596"/>
        <v>0</v>
      </c>
      <c r="F961" s="6">
        <f t="shared" si="604"/>
        <v>0</v>
      </c>
      <c r="G961" s="6">
        <f t="shared" si="605"/>
        <v>0</v>
      </c>
      <c r="H961" s="6">
        <f t="shared" si="606"/>
        <v>0</v>
      </c>
      <c r="I961" s="6">
        <f t="shared" si="607"/>
        <v>0</v>
      </c>
      <c r="J961" s="6">
        <f t="shared" si="608"/>
        <v>0</v>
      </c>
      <c r="K961" s="10"/>
    </row>
    <row r="962" spans="1:11">
      <c r="A962" s="8">
        <v>952</v>
      </c>
      <c r="B962" s="10" t="s">
        <v>49</v>
      </c>
      <c r="C962" s="6">
        <f t="shared" si="555"/>
        <v>0</v>
      </c>
      <c r="D962" s="6">
        <f t="shared" si="616"/>
        <v>0</v>
      </c>
      <c r="E962" s="6">
        <f t="shared" si="596"/>
        <v>0</v>
      </c>
      <c r="F962" s="6">
        <f t="shared" si="604"/>
        <v>0</v>
      </c>
      <c r="G962" s="6">
        <f t="shared" si="605"/>
        <v>0</v>
      </c>
      <c r="H962" s="6">
        <f t="shared" si="606"/>
        <v>0</v>
      </c>
      <c r="I962" s="6">
        <f t="shared" si="607"/>
        <v>0</v>
      </c>
      <c r="J962" s="6">
        <f t="shared" si="608"/>
        <v>0</v>
      </c>
      <c r="K962" s="10"/>
    </row>
    <row r="963" spans="1:11">
      <c r="A963" s="8">
        <v>953</v>
      </c>
      <c r="B963" s="10" t="s">
        <v>50</v>
      </c>
      <c r="C963" s="6">
        <f t="shared" si="555"/>
        <v>4000</v>
      </c>
      <c r="D963" s="6">
        <v>95</v>
      </c>
      <c r="E963" s="6">
        <v>3905</v>
      </c>
      <c r="F963" s="6">
        <f t="shared" si="604"/>
        <v>0</v>
      </c>
      <c r="G963" s="6">
        <f t="shared" si="605"/>
        <v>0</v>
      </c>
      <c r="H963" s="6">
        <f t="shared" si="606"/>
        <v>0</v>
      </c>
      <c r="I963" s="6">
        <f t="shared" si="607"/>
        <v>0</v>
      </c>
      <c r="J963" s="6">
        <f t="shared" si="608"/>
        <v>0</v>
      </c>
      <c r="K963" s="10"/>
    </row>
    <row r="964" spans="1:11">
      <c r="A964" s="8">
        <v>954</v>
      </c>
      <c r="B964" s="10" t="s">
        <v>21</v>
      </c>
      <c r="C964" s="6">
        <f t="shared" si="555"/>
        <v>0</v>
      </c>
      <c r="D964" s="6">
        <f t="shared" si="616"/>
        <v>0</v>
      </c>
      <c r="E964" s="6">
        <f t="shared" si="596"/>
        <v>0</v>
      </c>
      <c r="F964" s="6">
        <f t="shared" si="604"/>
        <v>0</v>
      </c>
      <c r="G964" s="6">
        <f t="shared" si="605"/>
        <v>0</v>
      </c>
      <c r="H964" s="6">
        <f t="shared" si="606"/>
        <v>0</v>
      </c>
      <c r="I964" s="6">
        <f t="shared" si="607"/>
        <v>0</v>
      </c>
      <c r="J964" s="6">
        <f t="shared" si="608"/>
        <v>0</v>
      </c>
      <c r="K964" s="10"/>
    </row>
    <row r="965" spans="1:11" ht="25.5">
      <c r="A965" s="8">
        <v>955</v>
      </c>
      <c r="B965" s="13" t="s">
        <v>327</v>
      </c>
      <c r="C965" s="6">
        <f t="shared" si="555"/>
        <v>0</v>
      </c>
      <c r="D965" s="6">
        <f>D966+D967+D972</f>
        <v>0</v>
      </c>
      <c r="E965" s="6">
        <f t="shared" si="596"/>
        <v>0</v>
      </c>
      <c r="F965" s="6">
        <f t="shared" si="604"/>
        <v>0</v>
      </c>
      <c r="G965" s="6">
        <f t="shared" si="605"/>
        <v>0</v>
      </c>
      <c r="H965" s="6">
        <f t="shared" si="606"/>
        <v>0</v>
      </c>
      <c r="I965" s="6">
        <f t="shared" si="607"/>
        <v>0</v>
      </c>
      <c r="J965" s="6">
        <f t="shared" si="608"/>
        <v>0</v>
      </c>
      <c r="K965" s="10"/>
    </row>
    <row r="966" spans="1:11">
      <c r="A966" s="8">
        <v>956</v>
      </c>
      <c r="B966" s="10" t="s">
        <v>328</v>
      </c>
      <c r="C966" s="6">
        <f t="shared" si="555"/>
        <v>0</v>
      </c>
      <c r="D966" s="6">
        <f t="shared" si="616"/>
        <v>0</v>
      </c>
      <c r="E966" s="6">
        <f t="shared" si="596"/>
        <v>0</v>
      </c>
      <c r="F966" s="6">
        <f t="shared" si="604"/>
        <v>0</v>
      </c>
      <c r="G966" s="6">
        <f t="shared" si="605"/>
        <v>0</v>
      </c>
      <c r="H966" s="6">
        <f t="shared" si="606"/>
        <v>0</v>
      </c>
      <c r="I966" s="6">
        <f t="shared" si="607"/>
        <v>0</v>
      </c>
      <c r="J966" s="6">
        <f t="shared" si="608"/>
        <v>0</v>
      </c>
      <c r="K966" s="10"/>
    </row>
    <row r="967" spans="1:11">
      <c r="A967" s="8">
        <v>957</v>
      </c>
      <c r="B967" s="10" t="s">
        <v>50</v>
      </c>
      <c r="C967" s="6">
        <f t="shared" si="555"/>
        <v>0</v>
      </c>
      <c r="D967" s="6">
        <f>100-100</f>
        <v>0</v>
      </c>
      <c r="E967" s="6">
        <f t="shared" si="596"/>
        <v>0</v>
      </c>
      <c r="F967" s="6">
        <f t="shared" si="604"/>
        <v>0</v>
      </c>
      <c r="G967" s="6">
        <f t="shared" si="605"/>
        <v>0</v>
      </c>
      <c r="H967" s="6">
        <f t="shared" si="606"/>
        <v>0</v>
      </c>
      <c r="I967" s="6">
        <f t="shared" si="607"/>
        <v>0</v>
      </c>
      <c r="J967" s="6">
        <f t="shared" si="608"/>
        <v>0</v>
      </c>
      <c r="K967" s="10"/>
    </row>
    <row r="968" spans="1:11">
      <c r="A968" s="8">
        <v>958</v>
      </c>
      <c r="B968" s="10" t="s">
        <v>329</v>
      </c>
      <c r="C968" s="6">
        <v>0</v>
      </c>
      <c r="D968" s="6">
        <v>0</v>
      </c>
      <c r="E968" s="6">
        <v>0</v>
      </c>
      <c r="F968" s="6">
        <v>0</v>
      </c>
      <c r="G968" s="6">
        <v>0</v>
      </c>
      <c r="H968" s="6">
        <v>0</v>
      </c>
      <c r="I968" s="6">
        <v>0</v>
      </c>
      <c r="J968" s="6">
        <v>0</v>
      </c>
      <c r="K968" s="10"/>
    </row>
    <row r="969" spans="1:11" ht="38.25">
      <c r="A969" s="8">
        <v>959</v>
      </c>
      <c r="B969" s="13" t="s">
        <v>331</v>
      </c>
      <c r="C969" s="6">
        <v>0</v>
      </c>
      <c r="D969" s="6">
        <f>D970+D971+D972</f>
        <v>0</v>
      </c>
      <c r="E969" s="6">
        <v>0</v>
      </c>
      <c r="F969" s="6">
        <v>0</v>
      </c>
      <c r="G969" s="6">
        <v>0</v>
      </c>
      <c r="H969" s="6">
        <v>0</v>
      </c>
      <c r="I969" s="6">
        <v>0</v>
      </c>
      <c r="J969" s="6">
        <v>0</v>
      </c>
      <c r="K969" s="10"/>
    </row>
    <row r="970" spans="1:11">
      <c r="A970" s="8">
        <v>960</v>
      </c>
      <c r="B970" s="10" t="s">
        <v>328</v>
      </c>
      <c r="C970" s="6">
        <v>0</v>
      </c>
      <c r="D970" s="6">
        <v>0</v>
      </c>
      <c r="E970" s="6">
        <v>0</v>
      </c>
      <c r="F970" s="6">
        <v>0</v>
      </c>
      <c r="G970" s="6">
        <v>0</v>
      </c>
      <c r="H970" s="6">
        <v>0</v>
      </c>
      <c r="I970" s="6">
        <v>0</v>
      </c>
      <c r="J970" s="6">
        <v>0</v>
      </c>
      <c r="K970" s="10"/>
    </row>
    <row r="971" spans="1:11">
      <c r="A971" s="8">
        <v>961</v>
      </c>
      <c r="B971" s="10" t="s">
        <v>50</v>
      </c>
      <c r="C971" s="6">
        <v>0</v>
      </c>
      <c r="D971" s="6">
        <f>705-705</f>
        <v>0</v>
      </c>
      <c r="E971" s="6">
        <v>0</v>
      </c>
      <c r="F971" s="6">
        <v>0</v>
      </c>
      <c r="G971" s="6">
        <v>0</v>
      </c>
      <c r="H971" s="6">
        <v>0</v>
      </c>
      <c r="I971" s="6">
        <v>0</v>
      </c>
      <c r="J971" s="6">
        <v>0</v>
      </c>
      <c r="K971" s="10"/>
    </row>
    <row r="972" spans="1:11">
      <c r="A972" s="8">
        <v>962</v>
      </c>
      <c r="B972" s="10" t="s">
        <v>329</v>
      </c>
      <c r="C972" s="6">
        <v>0</v>
      </c>
      <c r="D972" s="6">
        <f t="shared" si="616"/>
        <v>0</v>
      </c>
      <c r="E972" s="6">
        <f t="shared" si="596"/>
        <v>0</v>
      </c>
      <c r="F972" s="6">
        <f t="shared" si="604"/>
        <v>0</v>
      </c>
      <c r="G972" s="6">
        <f t="shared" si="605"/>
        <v>0</v>
      </c>
      <c r="H972" s="6">
        <f t="shared" si="606"/>
        <v>0</v>
      </c>
      <c r="I972" s="6">
        <f t="shared" si="607"/>
        <v>0</v>
      </c>
      <c r="J972" s="6">
        <f t="shared" si="608"/>
        <v>0</v>
      </c>
      <c r="K972" s="10"/>
    </row>
    <row r="973" spans="1:11" ht="27">
      <c r="A973" s="8">
        <v>963</v>
      </c>
      <c r="B973" s="12" t="s">
        <v>51</v>
      </c>
      <c r="C973" s="5">
        <f t="shared" si="555"/>
        <v>7140.2000000000007</v>
      </c>
      <c r="D973" s="5">
        <f>D975+D976+D977</f>
        <v>3599.2000000000003</v>
      </c>
      <c r="E973" s="5">
        <f>E976</f>
        <v>3541</v>
      </c>
      <c r="F973" s="5">
        <f t="shared" si="604"/>
        <v>0</v>
      </c>
      <c r="G973" s="5">
        <f t="shared" si="605"/>
        <v>0</v>
      </c>
      <c r="H973" s="5">
        <f t="shared" si="606"/>
        <v>0</v>
      </c>
      <c r="I973" s="5">
        <f t="shared" si="607"/>
        <v>0</v>
      </c>
      <c r="J973" s="5">
        <f t="shared" si="608"/>
        <v>0</v>
      </c>
      <c r="K973" s="11"/>
    </row>
    <row r="974" spans="1:11">
      <c r="A974" s="8">
        <v>964</v>
      </c>
      <c r="B974" s="12" t="s">
        <v>2</v>
      </c>
      <c r="C974" s="6">
        <f t="shared" ref="C974" si="617">D974+E974+F974+G974+H974+I974+J974</f>
        <v>0</v>
      </c>
      <c r="D974" s="6">
        <f t="shared" ref="D974" si="618">E974+F974+G974+H974+I974+J974+K974</f>
        <v>0</v>
      </c>
      <c r="E974" s="6">
        <f t="shared" si="596"/>
        <v>0</v>
      </c>
      <c r="F974" s="6">
        <f t="shared" si="604"/>
        <v>0</v>
      </c>
      <c r="G974" s="6">
        <f t="shared" si="605"/>
        <v>0</v>
      </c>
      <c r="H974" s="6">
        <f t="shared" si="606"/>
        <v>0</v>
      </c>
      <c r="I974" s="6">
        <f t="shared" si="607"/>
        <v>0</v>
      </c>
      <c r="J974" s="6">
        <f t="shared" si="608"/>
        <v>0</v>
      </c>
      <c r="K974" s="10"/>
    </row>
    <row r="975" spans="1:11">
      <c r="A975" s="8">
        <v>965</v>
      </c>
      <c r="B975" s="10" t="s">
        <v>3</v>
      </c>
      <c r="C975" s="6">
        <f t="shared" si="555"/>
        <v>0</v>
      </c>
      <c r="D975" s="6">
        <f t="shared" si="595"/>
        <v>0</v>
      </c>
      <c r="E975" s="6">
        <f t="shared" si="596"/>
        <v>0</v>
      </c>
      <c r="F975" s="6">
        <f t="shared" si="604"/>
        <v>0</v>
      </c>
      <c r="G975" s="6">
        <f t="shared" si="605"/>
        <v>0</v>
      </c>
      <c r="H975" s="6">
        <f t="shared" si="606"/>
        <v>0</v>
      </c>
      <c r="I975" s="6">
        <f t="shared" si="607"/>
        <v>0</v>
      </c>
      <c r="J975" s="6">
        <f t="shared" si="608"/>
        <v>0</v>
      </c>
      <c r="K975" s="10"/>
    </row>
    <row r="976" spans="1:11">
      <c r="A976" s="8">
        <v>966</v>
      </c>
      <c r="B976" s="10" t="s">
        <v>4</v>
      </c>
      <c r="C976" s="6">
        <f t="shared" si="555"/>
        <v>7140.2000000000007</v>
      </c>
      <c r="D976" s="6">
        <f>D981+D986</f>
        <v>3599.2000000000003</v>
      </c>
      <c r="E976" s="6">
        <f>E981+E986</f>
        <v>3541</v>
      </c>
      <c r="F976" s="6">
        <f t="shared" si="604"/>
        <v>0</v>
      </c>
      <c r="G976" s="6">
        <f t="shared" si="605"/>
        <v>0</v>
      </c>
      <c r="H976" s="6">
        <f t="shared" si="606"/>
        <v>0</v>
      </c>
      <c r="I976" s="6">
        <f t="shared" si="607"/>
        <v>0</v>
      </c>
      <c r="J976" s="6">
        <f t="shared" si="608"/>
        <v>0</v>
      </c>
      <c r="K976" s="10"/>
    </row>
    <row r="977" spans="1:11">
      <c r="A977" s="8">
        <v>967</v>
      </c>
      <c r="B977" s="10" t="s">
        <v>23</v>
      </c>
      <c r="C977" s="6">
        <f t="shared" si="555"/>
        <v>0</v>
      </c>
      <c r="D977" s="6">
        <f t="shared" si="595"/>
        <v>0</v>
      </c>
      <c r="E977" s="6">
        <f t="shared" si="596"/>
        <v>0</v>
      </c>
      <c r="F977" s="6">
        <f t="shared" si="604"/>
        <v>0</v>
      </c>
      <c r="G977" s="6">
        <f t="shared" si="605"/>
        <v>0</v>
      </c>
      <c r="H977" s="6">
        <f t="shared" si="606"/>
        <v>0</v>
      </c>
      <c r="I977" s="6">
        <f t="shared" si="607"/>
        <v>0</v>
      </c>
      <c r="J977" s="6">
        <f t="shared" si="608"/>
        <v>0</v>
      </c>
      <c r="K977" s="10"/>
    </row>
    <row r="978" spans="1:11" ht="27.75" customHeight="1">
      <c r="A978" s="8">
        <v>968</v>
      </c>
      <c r="B978" s="13" t="s">
        <v>304</v>
      </c>
      <c r="C978" s="6">
        <f t="shared" si="555"/>
        <v>6940.5</v>
      </c>
      <c r="D978" s="6">
        <f>D980+D981+D982</f>
        <v>3470.2000000000003</v>
      </c>
      <c r="E978" s="6">
        <f>E979+E980+E981+E982</f>
        <v>3470.3</v>
      </c>
      <c r="F978" s="6">
        <f t="shared" si="604"/>
        <v>0</v>
      </c>
      <c r="G978" s="6">
        <f t="shared" si="605"/>
        <v>0</v>
      </c>
      <c r="H978" s="6">
        <f t="shared" si="606"/>
        <v>0</v>
      </c>
      <c r="I978" s="6">
        <f t="shared" si="607"/>
        <v>0</v>
      </c>
      <c r="J978" s="6">
        <f t="shared" si="608"/>
        <v>0</v>
      </c>
      <c r="K978" s="10"/>
    </row>
    <row r="979" spans="1:11" ht="15" customHeight="1">
      <c r="A979" s="8">
        <v>969</v>
      </c>
      <c r="B979" s="13" t="s">
        <v>2</v>
      </c>
      <c r="C979" s="6">
        <f t="shared" ref="C979" si="619">D979+E979+F979+G979+H979+I979+J979</f>
        <v>0</v>
      </c>
      <c r="D979" s="6">
        <f t="shared" ref="D979" si="620">E979+F979+G979+H979+I979+J979+K979</f>
        <v>0</v>
      </c>
      <c r="E979" s="6">
        <f t="shared" si="596"/>
        <v>0</v>
      </c>
      <c r="F979" s="6">
        <f t="shared" si="604"/>
        <v>0</v>
      </c>
      <c r="G979" s="6">
        <f t="shared" si="605"/>
        <v>0</v>
      </c>
      <c r="H979" s="6">
        <f t="shared" si="606"/>
        <v>0</v>
      </c>
      <c r="I979" s="6">
        <f t="shared" si="607"/>
        <v>0</v>
      </c>
      <c r="J979" s="6">
        <f t="shared" si="608"/>
        <v>0</v>
      </c>
      <c r="K979" s="10"/>
    </row>
    <row r="980" spans="1:11">
      <c r="A980" s="8">
        <v>970</v>
      </c>
      <c r="B980" s="10" t="s">
        <v>29</v>
      </c>
      <c r="C980" s="6">
        <f t="shared" si="555"/>
        <v>0</v>
      </c>
      <c r="D980" s="6">
        <f t="shared" si="595"/>
        <v>0</v>
      </c>
      <c r="E980" s="6">
        <f t="shared" si="596"/>
        <v>0</v>
      </c>
      <c r="F980" s="6">
        <f t="shared" si="604"/>
        <v>0</v>
      </c>
      <c r="G980" s="6">
        <f t="shared" si="605"/>
        <v>0</v>
      </c>
      <c r="H980" s="6">
        <f t="shared" si="606"/>
        <v>0</v>
      </c>
      <c r="I980" s="6">
        <f t="shared" si="607"/>
        <v>0</v>
      </c>
      <c r="J980" s="6">
        <f t="shared" si="608"/>
        <v>0</v>
      </c>
      <c r="K980" s="10"/>
    </row>
    <row r="981" spans="1:11">
      <c r="A981" s="8">
        <v>971</v>
      </c>
      <c r="B981" s="10" t="s">
        <v>30</v>
      </c>
      <c r="C981" s="6">
        <f t="shared" si="555"/>
        <v>6940.5</v>
      </c>
      <c r="D981" s="6">
        <f>5952-419-152-219.7-100-347.7-490-503.4-200-50</f>
        <v>3470.2000000000003</v>
      </c>
      <c r="E981" s="6">
        <f>161.5+3308.8</f>
        <v>3470.3</v>
      </c>
      <c r="F981" s="6">
        <f t="shared" si="604"/>
        <v>0</v>
      </c>
      <c r="G981" s="6">
        <f t="shared" si="605"/>
        <v>0</v>
      </c>
      <c r="H981" s="6">
        <f t="shared" si="606"/>
        <v>0</v>
      </c>
      <c r="I981" s="6">
        <f t="shared" si="607"/>
        <v>0</v>
      </c>
      <c r="J981" s="6">
        <f t="shared" si="608"/>
        <v>0</v>
      </c>
      <c r="K981" s="10"/>
    </row>
    <row r="982" spans="1:11">
      <c r="A982" s="8">
        <v>972</v>
      </c>
      <c r="B982" s="10" t="s">
        <v>5</v>
      </c>
      <c r="C982" s="6">
        <f t="shared" si="555"/>
        <v>0</v>
      </c>
      <c r="D982" s="6">
        <f t="shared" ref="D982:D987" si="621">E982+F982+G982+H982+I982+J982+K982</f>
        <v>0</v>
      </c>
      <c r="E982" s="6">
        <f t="shared" si="596"/>
        <v>0</v>
      </c>
      <c r="F982" s="6">
        <f t="shared" si="604"/>
        <v>0</v>
      </c>
      <c r="G982" s="6">
        <f t="shared" si="605"/>
        <v>0</v>
      </c>
      <c r="H982" s="6">
        <f t="shared" si="606"/>
        <v>0</v>
      </c>
      <c r="I982" s="6">
        <f t="shared" si="607"/>
        <v>0</v>
      </c>
      <c r="J982" s="6">
        <f t="shared" si="608"/>
        <v>0</v>
      </c>
      <c r="K982" s="10"/>
    </row>
    <row r="983" spans="1:11" ht="38.25">
      <c r="A983" s="8">
        <v>973</v>
      </c>
      <c r="B983" s="13" t="s">
        <v>315</v>
      </c>
      <c r="C983" s="6">
        <f t="shared" si="555"/>
        <v>199.7</v>
      </c>
      <c r="D983" s="6">
        <f>D984+D985+D986+D987</f>
        <v>129</v>
      </c>
      <c r="E983" s="6">
        <f>E984+E985+E986+E987</f>
        <v>70.7</v>
      </c>
      <c r="F983" s="6">
        <f t="shared" si="604"/>
        <v>0</v>
      </c>
      <c r="G983" s="6">
        <f t="shared" si="605"/>
        <v>0</v>
      </c>
      <c r="H983" s="6">
        <f t="shared" si="606"/>
        <v>0</v>
      </c>
      <c r="I983" s="6">
        <f t="shared" si="607"/>
        <v>0</v>
      </c>
      <c r="J983" s="6">
        <f t="shared" si="608"/>
        <v>0</v>
      </c>
      <c r="K983" s="10"/>
    </row>
    <row r="984" spans="1:11">
      <c r="A984" s="8">
        <v>974</v>
      </c>
      <c r="B984" s="13" t="s">
        <v>2</v>
      </c>
      <c r="C984" s="6">
        <f t="shared" ref="C984:C987" si="622">D984+E984+F984+G984+H984+I984+J984</f>
        <v>0</v>
      </c>
      <c r="D984" s="6">
        <f t="shared" si="621"/>
        <v>0</v>
      </c>
      <c r="E984" s="6">
        <f t="shared" si="596"/>
        <v>0</v>
      </c>
      <c r="F984" s="6">
        <f t="shared" si="604"/>
        <v>0</v>
      </c>
      <c r="G984" s="6">
        <f t="shared" si="605"/>
        <v>0</v>
      </c>
      <c r="H984" s="6">
        <f t="shared" si="606"/>
        <v>0</v>
      </c>
      <c r="I984" s="6">
        <f t="shared" si="607"/>
        <v>0</v>
      </c>
      <c r="J984" s="6">
        <f t="shared" si="608"/>
        <v>0</v>
      </c>
      <c r="K984" s="10"/>
    </row>
    <row r="985" spans="1:11">
      <c r="A985" s="8">
        <v>975</v>
      </c>
      <c r="B985" s="10" t="s">
        <v>29</v>
      </c>
      <c r="C985" s="6">
        <f t="shared" si="622"/>
        <v>0</v>
      </c>
      <c r="D985" s="6">
        <f t="shared" si="621"/>
        <v>0</v>
      </c>
      <c r="E985" s="6">
        <f t="shared" si="596"/>
        <v>0</v>
      </c>
      <c r="F985" s="6">
        <f t="shared" si="604"/>
        <v>0</v>
      </c>
      <c r="G985" s="6">
        <f t="shared" si="605"/>
        <v>0</v>
      </c>
      <c r="H985" s="6">
        <f t="shared" si="606"/>
        <v>0</v>
      </c>
      <c r="I985" s="6">
        <f t="shared" si="607"/>
        <v>0</v>
      </c>
      <c r="J985" s="6">
        <f t="shared" si="608"/>
        <v>0</v>
      </c>
      <c r="K985" s="10"/>
    </row>
    <row r="986" spans="1:11">
      <c r="A986" s="8">
        <v>976</v>
      </c>
      <c r="B986" s="10" t="s">
        <v>30</v>
      </c>
      <c r="C986" s="6">
        <f t="shared" si="622"/>
        <v>199.7</v>
      </c>
      <c r="D986" s="6">
        <f>200-71</f>
        <v>129</v>
      </c>
      <c r="E986" s="6">
        <v>70.7</v>
      </c>
      <c r="F986" s="6">
        <f t="shared" si="604"/>
        <v>0</v>
      </c>
      <c r="G986" s="6">
        <f t="shared" si="605"/>
        <v>0</v>
      </c>
      <c r="H986" s="6">
        <f t="shared" si="606"/>
        <v>0</v>
      </c>
      <c r="I986" s="6">
        <f t="shared" si="607"/>
        <v>0</v>
      </c>
      <c r="J986" s="6">
        <f t="shared" si="608"/>
        <v>0</v>
      </c>
      <c r="K986" s="10"/>
    </row>
    <row r="987" spans="1:11">
      <c r="A987" s="8">
        <v>977</v>
      </c>
      <c r="B987" s="10" t="s">
        <v>5</v>
      </c>
      <c r="C987" s="6">
        <f t="shared" si="622"/>
        <v>0</v>
      </c>
      <c r="D987" s="6">
        <f t="shared" si="621"/>
        <v>0</v>
      </c>
      <c r="E987" s="6">
        <f t="shared" si="596"/>
        <v>0</v>
      </c>
      <c r="F987" s="6">
        <f t="shared" si="604"/>
        <v>0</v>
      </c>
      <c r="G987" s="6">
        <f t="shared" si="605"/>
        <v>0</v>
      </c>
      <c r="H987" s="6">
        <f t="shared" si="606"/>
        <v>0</v>
      </c>
      <c r="I987" s="6">
        <f t="shared" si="607"/>
        <v>0</v>
      </c>
      <c r="J987" s="6">
        <f t="shared" si="608"/>
        <v>0</v>
      </c>
      <c r="K987" s="10"/>
    </row>
    <row r="988" spans="1:11" ht="27">
      <c r="A988" s="8">
        <v>978</v>
      </c>
      <c r="B988" s="12" t="s">
        <v>52</v>
      </c>
      <c r="C988" s="5">
        <f t="shared" ref="C988:J989" si="623">D988+E988+F988+G988+H988+I988+J988</f>
        <v>0</v>
      </c>
      <c r="D988" s="5">
        <f t="shared" si="623"/>
        <v>0</v>
      </c>
      <c r="E988" s="5">
        <f t="shared" si="623"/>
        <v>0</v>
      </c>
      <c r="F988" s="5">
        <f t="shared" si="623"/>
        <v>0</v>
      </c>
      <c r="G988" s="5">
        <f t="shared" si="623"/>
        <v>0</v>
      </c>
      <c r="H988" s="5">
        <f t="shared" si="623"/>
        <v>0</v>
      </c>
      <c r="I988" s="5">
        <f t="shared" si="623"/>
        <v>0</v>
      </c>
      <c r="J988" s="5">
        <f t="shared" si="623"/>
        <v>0</v>
      </c>
      <c r="K988" s="11"/>
    </row>
    <row r="989" spans="1:11">
      <c r="A989" s="8">
        <v>979</v>
      </c>
      <c r="B989" s="12" t="s">
        <v>2</v>
      </c>
      <c r="C989" s="6">
        <f t="shared" si="623"/>
        <v>0</v>
      </c>
      <c r="D989" s="6">
        <f t="shared" si="623"/>
        <v>0</v>
      </c>
      <c r="E989" s="6">
        <f t="shared" si="623"/>
        <v>0</v>
      </c>
      <c r="F989" s="6">
        <f t="shared" si="623"/>
        <v>0</v>
      </c>
      <c r="G989" s="6">
        <f t="shared" si="623"/>
        <v>0</v>
      </c>
      <c r="H989" s="6">
        <f t="shared" si="623"/>
        <v>0</v>
      </c>
      <c r="I989" s="6">
        <f t="shared" si="623"/>
        <v>0</v>
      </c>
      <c r="J989" s="6">
        <f t="shared" si="623"/>
        <v>0</v>
      </c>
      <c r="K989" s="10"/>
    </row>
    <row r="990" spans="1:11">
      <c r="A990" s="8">
        <v>980</v>
      </c>
      <c r="B990" s="10" t="s">
        <v>3</v>
      </c>
      <c r="C990" s="6">
        <f t="shared" ref="C990:J991" si="624">D990+E990+F990+G990+H990+I990+J990</f>
        <v>0</v>
      </c>
      <c r="D990" s="6">
        <f t="shared" si="624"/>
        <v>0</v>
      </c>
      <c r="E990" s="6">
        <f t="shared" si="624"/>
        <v>0</v>
      </c>
      <c r="F990" s="6">
        <f t="shared" si="624"/>
        <v>0</v>
      </c>
      <c r="G990" s="6">
        <f t="shared" si="624"/>
        <v>0</v>
      </c>
      <c r="H990" s="6">
        <f t="shared" si="624"/>
        <v>0</v>
      </c>
      <c r="I990" s="6">
        <f t="shared" si="624"/>
        <v>0</v>
      </c>
      <c r="J990" s="6">
        <f t="shared" si="624"/>
        <v>0</v>
      </c>
      <c r="K990" s="10"/>
    </row>
    <row r="991" spans="1:11">
      <c r="A991" s="8">
        <v>981</v>
      </c>
      <c r="B991" s="10" t="s">
        <v>4</v>
      </c>
      <c r="C991" s="6">
        <f t="shared" si="624"/>
        <v>0</v>
      </c>
      <c r="D991" s="6">
        <f t="shared" si="624"/>
        <v>0</v>
      </c>
      <c r="E991" s="6">
        <f t="shared" si="624"/>
        <v>0</v>
      </c>
      <c r="F991" s="6">
        <f t="shared" si="624"/>
        <v>0</v>
      </c>
      <c r="G991" s="6">
        <f t="shared" si="624"/>
        <v>0</v>
      </c>
      <c r="H991" s="6">
        <f t="shared" si="624"/>
        <v>0</v>
      </c>
      <c r="I991" s="6">
        <f t="shared" si="624"/>
        <v>0</v>
      </c>
      <c r="J991" s="6">
        <f t="shared" si="624"/>
        <v>0</v>
      </c>
      <c r="K991" s="10"/>
    </row>
    <row r="992" spans="1:11">
      <c r="A992" s="8">
        <v>982</v>
      </c>
      <c r="B992" s="10" t="s">
        <v>15</v>
      </c>
      <c r="C992" s="6"/>
      <c r="D992" s="6"/>
      <c r="E992" s="6"/>
      <c r="F992" s="6"/>
      <c r="G992" s="6"/>
      <c r="H992" s="6"/>
      <c r="I992" s="6"/>
      <c r="J992" s="6"/>
      <c r="K992" s="10"/>
    </row>
    <row r="993" spans="1:11" ht="25.5">
      <c r="A993" s="8">
        <v>983</v>
      </c>
      <c r="B993" s="41" t="s">
        <v>61</v>
      </c>
      <c r="C993" s="6">
        <f t="shared" ref="C993:C994" si="625">D993+E993+F993+G993+H993+I993+J993</f>
        <v>0</v>
      </c>
      <c r="D993" s="6">
        <v>0</v>
      </c>
      <c r="E993" s="6">
        <f t="shared" ref="E993:E994" si="626">F993+G993+H993+I993+J993+K993+L993</f>
        <v>0</v>
      </c>
      <c r="F993" s="6">
        <f t="shared" ref="F993:F994" si="627">G993+H993+I993+J993+K993+L993+M993</f>
        <v>0</v>
      </c>
      <c r="G993" s="6">
        <f t="shared" ref="G993:G994" si="628">H993+I993+J993+K993+L993+M993+N993</f>
        <v>0</v>
      </c>
      <c r="H993" s="6">
        <f t="shared" ref="H993:H994" si="629">I993+J993+K993+L993+M993+N993+O993</f>
        <v>0</v>
      </c>
      <c r="I993" s="6">
        <f t="shared" ref="I993:I994" si="630">J993+K993+L993+M993+N993+O993+P993</f>
        <v>0</v>
      </c>
      <c r="J993" s="6">
        <f t="shared" ref="J993:J994" si="631">K993+L993+M993+N993+O993+P993+Q993</f>
        <v>0</v>
      </c>
      <c r="K993" s="10"/>
    </row>
    <row r="994" spans="1:11">
      <c r="A994" s="8">
        <v>984</v>
      </c>
      <c r="B994" s="41" t="s">
        <v>2</v>
      </c>
      <c r="C994" s="6">
        <f t="shared" si="625"/>
        <v>0</v>
      </c>
      <c r="D994" s="6">
        <f t="shared" ref="D994" si="632">E994+F994+G994+H994+I994+J994+K994</f>
        <v>0</v>
      </c>
      <c r="E994" s="6">
        <f t="shared" si="626"/>
        <v>0</v>
      </c>
      <c r="F994" s="6">
        <f t="shared" si="627"/>
        <v>0</v>
      </c>
      <c r="G994" s="6">
        <f t="shared" si="628"/>
        <v>0</v>
      </c>
      <c r="H994" s="6">
        <f t="shared" si="629"/>
        <v>0</v>
      </c>
      <c r="I994" s="6">
        <f t="shared" si="630"/>
        <v>0</v>
      </c>
      <c r="J994" s="6">
        <f t="shared" si="631"/>
        <v>0</v>
      </c>
      <c r="K994" s="10"/>
    </row>
    <row r="995" spans="1:11">
      <c r="A995" s="8">
        <v>985</v>
      </c>
      <c r="B995" s="10" t="s">
        <v>3</v>
      </c>
      <c r="C995" s="6">
        <f t="shared" ref="C995:C1001" si="633">D995+E995+F995+G995+H995+I995+J995</f>
        <v>0</v>
      </c>
      <c r="D995" s="6">
        <f t="shared" ref="D995" si="634">E995+F995+G995+H995+I995+J995+K995</f>
        <v>0</v>
      </c>
      <c r="E995" s="6">
        <f t="shared" ref="E995:E1001" si="635">F995+G995+H995+I995+J995+K995+L995</f>
        <v>0</v>
      </c>
      <c r="F995" s="6">
        <f t="shared" ref="F995:F1001" si="636">G995+H995+I995+J995+K995+L995+M995</f>
        <v>0</v>
      </c>
      <c r="G995" s="6">
        <f t="shared" ref="G995:G1001" si="637">H995+I995+J995+K995+L995+M995+N995</f>
        <v>0</v>
      </c>
      <c r="H995" s="6">
        <f t="shared" ref="H995:H1001" si="638">I995+J995+K995+L995+M995+N995+O995</f>
        <v>0</v>
      </c>
      <c r="I995" s="6">
        <f t="shared" ref="I995:I1001" si="639">J995+K995+L995+M995+N995+O995+P995</f>
        <v>0</v>
      </c>
      <c r="J995" s="6">
        <f t="shared" ref="J995:J1001" si="640">K995+L995+M995+N995+O995+P995+Q995</f>
        <v>0</v>
      </c>
      <c r="K995" s="10"/>
    </row>
    <row r="996" spans="1:11">
      <c r="A996" s="8">
        <v>986</v>
      </c>
      <c r="B996" s="10" t="s">
        <v>4</v>
      </c>
      <c r="C996" s="6">
        <v>0</v>
      </c>
      <c r="D996" s="6">
        <v>0</v>
      </c>
      <c r="E996" s="6">
        <f t="shared" si="635"/>
        <v>0</v>
      </c>
      <c r="F996" s="6">
        <f t="shared" si="636"/>
        <v>0</v>
      </c>
      <c r="G996" s="6">
        <f t="shared" si="637"/>
        <v>0</v>
      </c>
      <c r="H996" s="6">
        <f t="shared" si="638"/>
        <v>0</v>
      </c>
      <c r="I996" s="6">
        <f t="shared" si="639"/>
        <v>0</v>
      </c>
      <c r="J996" s="6">
        <f t="shared" si="640"/>
        <v>0</v>
      </c>
      <c r="K996" s="10"/>
    </row>
    <row r="997" spans="1:11" ht="27">
      <c r="A997" s="8">
        <v>987</v>
      </c>
      <c r="B997" s="12" t="s">
        <v>52</v>
      </c>
      <c r="C997" s="5">
        <f t="shared" ref="C997:J998" si="641">D997+E997+F997+G997+H997+I997+J997</f>
        <v>0</v>
      </c>
      <c r="D997" s="5">
        <f t="shared" si="641"/>
        <v>0</v>
      </c>
      <c r="E997" s="5">
        <f t="shared" si="641"/>
        <v>0</v>
      </c>
      <c r="F997" s="5">
        <f t="shared" si="641"/>
        <v>0</v>
      </c>
      <c r="G997" s="5">
        <f t="shared" si="641"/>
        <v>0</v>
      </c>
      <c r="H997" s="5">
        <f t="shared" si="641"/>
        <v>0</v>
      </c>
      <c r="I997" s="5">
        <f t="shared" si="641"/>
        <v>0</v>
      </c>
      <c r="J997" s="5">
        <f t="shared" si="641"/>
        <v>0</v>
      </c>
      <c r="K997" s="11"/>
    </row>
    <row r="998" spans="1:11">
      <c r="A998" s="8">
        <v>988</v>
      </c>
      <c r="B998" s="12" t="s">
        <v>2</v>
      </c>
      <c r="C998" s="6">
        <f t="shared" si="641"/>
        <v>0</v>
      </c>
      <c r="D998" s="6">
        <f t="shared" si="641"/>
        <v>0</v>
      </c>
      <c r="E998" s="6">
        <f t="shared" si="641"/>
        <v>0</v>
      </c>
      <c r="F998" s="6">
        <f t="shared" si="641"/>
        <v>0</v>
      </c>
      <c r="G998" s="6">
        <f t="shared" si="641"/>
        <v>0</v>
      </c>
      <c r="H998" s="6">
        <f t="shared" si="641"/>
        <v>0</v>
      </c>
      <c r="I998" s="6">
        <f t="shared" si="641"/>
        <v>0</v>
      </c>
      <c r="J998" s="6">
        <f t="shared" si="641"/>
        <v>0</v>
      </c>
      <c r="K998" s="10"/>
    </row>
    <row r="999" spans="1:11">
      <c r="A999" s="8">
        <v>989</v>
      </c>
      <c r="B999" s="10" t="s">
        <v>3</v>
      </c>
      <c r="C999" s="6">
        <f t="shared" ref="C999:J1000" si="642">D999+E999+F999+G999+H999+I999+J999</f>
        <v>0</v>
      </c>
      <c r="D999" s="6">
        <f t="shared" si="642"/>
        <v>0</v>
      </c>
      <c r="E999" s="6">
        <f t="shared" si="642"/>
        <v>0</v>
      </c>
      <c r="F999" s="6">
        <f t="shared" si="642"/>
        <v>0</v>
      </c>
      <c r="G999" s="6">
        <f t="shared" si="642"/>
        <v>0</v>
      </c>
      <c r="H999" s="6">
        <f t="shared" si="642"/>
        <v>0</v>
      </c>
      <c r="I999" s="6">
        <f t="shared" si="642"/>
        <v>0</v>
      </c>
      <c r="J999" s="6">
        <f t="shared" si="642"/>
        <v>0</v>
      </c>
      <c r="K999" s="10"/>
    </row>
    <row r="1000" spans="1:11">
      <c r="A1000" s="8">
        <v>990</v>
      </c>
      <c r="B1000" s="10" t="s">
        <v>4</v>
      </c>
      <c r="C1000" s="6">
        <f t="shared" si="642"/>
        <v>0</v>
      </c>
      <c r="D1000" s="6">
        <f t="shared" si="642"/>
        <v>0</v>
      </c>
      <c r="E1000" s="6">
        <f t="shared" si="642"/>
        <v>0</v>
      </c>
      <c r="F1000" s="6">
        <f t="shared" si="642"/>
        <v>0</v>
      </c>
      <c r="G1000" s="6">
        <f t="shared" si="642"/>
        <v>0</v>
      </c>
      <c r="H1000" s="6">
        <f t="shared" si="642"/>
        <v>0</v>
      </c>
      <c r="I1000" s="6">
        <f t="shared" si="642"/>
        <v>0</v>
      </c>
      <c r="J1000" s="6">
        <f t="shared" si="642"/>
        <v>0</v>
      </c>
      <c r="K1000" s="10"/>
    </row>
    <row r="1001" spans="1:11">
      <c r="A1001" s="8">
        <v>991</v>
      </c>
      <c r="B1001" s="10" t="s">
        <v>23</v>
      </c>
      <c r="C1001" s="6">
        <f t="shared" si="633"/>
        <v>0</v>
      </c>
      <c r="D1001" s="6">
        <f t="shared" ref="D1001" si="643">E1001+F1001+G1001+H1001+I1001+J1001+K1001</f>
        <v>0</v>
      </c>
      <c r="E1001" s="6">
        <f t="shared" si="635"/>
        <v>0</v>
      </c>
      <c r="F1001" s="6">
        <f t="shared" si="636"/>
        <v>0</v>
      </c>
      <c r="G1001" s="6">
        <f t="shared" si="637"/>
        <v>0</v>
      </c>
      <c r="H1001" s="6">
        <f t="shared" si="638"/>
        <v>0</v>
      </c>
      <c r="I1001" s="6">
        <f t="shared" si="639"/>
        <v>0</v>
      </c>
      <c r="J1001" s="6">
        <f t="shared" si="640"/>
        <v>0</v>
      </c>
      <c r="K1001" s="10"/>
    </row>
    <row r="1002" spans="1:11" ht="15" customHeight="1">
      <c r="A1002" s="8">
        <v>992</v>
      </c>
      <c r="B1002" s="74" t="s">
        <v>286</v>
      </c>
      <c r="C1002" s="75"/>
      <c r="D1002" s="75"/>
      <c r="E1002" s="75"/>
      <c r="F1002" s="75"/>
      <c r="G1002" s="75"/>
      <c r="H1002" s="75"/>
      <c r="I1002" s="75"/>
      <c r="J1002" s="75"/>
      <c r="K1002" s="76"/>
    </row>
    <row r="1003" spans="1:11">
      <c r="A1003" s="8">
        <v>993</v>
      </c>
      <c r="B1003" s="41" t="s">
        <v>84</v>
      </c>
      <c r="C1003" s="9">
        <f>D1003+E1003+F1003+G1003+H1003+I1003+J1003</f>
        <v>189493.9</v>
      </c>
      <c r="D1003" s="9">
        <f>D1005+D1006+D1007</f>
        <v>41023.399999999994</v>
      </c>
      <c r="E1003" s="9">
        <f>E1005+E1006+E1007</f>
        <v>24127</v>
      </c>
      <c r="F1003" s="9">
        <f t="shared" ref="F1003:J1003" si="644">F1005+F1006+F1007</f>
        <v>4802.8999999999996</v>
      </c>
      <c r="G1003" s="9">
        <f t="shared" si="644"/>
        <v>13289.7</v>
      </c>
      <c r="H1003" s="9">
        <f t="shared" si="644"/>
        <v>33528.400000000001</v>
      </c>
      <c r="I1003" s="9">
        <f t="shared" si="644"/>
        <v>35050</v>
      </c>
      <c r="J1003" s="9">
        <f t="shared" si="644"/>
        <v>37672.5</v>
      </c>
      <c r="K1003" s="10"/>
    </row>
    <row r="1004" spans="1:11">
      <c r="A1004" s="8">
        <v>994</v>
      </c>
      <c r="B1004" s="41" t="s">
        <v>2</v>
      </c>
      <c r="C1004" s="6">
        <f t="shared" ref="C1004" si="645">D1004+E1004+F1004+G1004+H1004+I1004+J1004</f>
        <v>0</v>
      </c>
      <c r="D1004" s="6">
        <f t="shared" ref="D1004" si="646">E1004+F1004+G1004+H1004+I1004+J1004+K1004</f>
        <v>0</v>
      </c>
      <c r="E1004" s="6">
        <f t="shared" ref="E1004" si="647">F1004+G1004+H1004+I1004+J1004+K1004+L1004</f>
        <v>0</v>
      </c>
      <c r="F1004" s="6">
        <f t="shared" ref="F1004" si="648">G1004+H1004+I1004+J1004+K1004+L1004+M1004</f>
        <v>0</v>
      </c>
      <c r="G1004" s="6">
        <f t="shared" ref="G1004" si="649">H1004+I1004+J1004+K1004+L1004+M1004+N1004</f>
        <v>0</v>
      </c>
      <c r="H1004" s="6">
        <f t="shared" ref="H1004" si="650">I1004+J1004+K1004+L1004+M1004+N1004+O1004</f>
        <v>0</v>
      </c>
      <c r="I1004" s="6">
        <f t="shared" ref="I1004" si="651">J1004+K1004+L1004+M1004+N1004+O1004+P1004</f>
        <v>0</v>
      </c>
      <c r="J1004" s="6">
        <f t="shared" ref="J1004" si="652">K1004+L1004+M1004+N1004+O1004+P1004+Q1004</f>
        <v>0</v>
      </c>
      <c r="K1004" s="10"/>
    </row>
    <row r="1005" spans="1:11">
      <c r="A1005" s="8">
        <v>995</v>
      </c>
      <c r="B1005" s="10" t="s">
        <v>3</v>
      </c>
      <c r="C1005" s="7">
        <f t="shared" ref="C1005:C1042" si="653">D1005+E1005+F1005+G1005+H1005+I1005+J1005</f>
        <v>5457.6</v>
      </c>
      <c r="D1005" s="7">
        <f>D1011</f>
        <v>5392.6</v>
      </c>
      <c r="E1005" s="7">
        <f t="shared" ref="E1005:J1005" si="654">E1011</f>
        <v>0</v>
      </c>
      <c r="F1005" s="7">
        <f t="shared" si="654"/>
        <v>27</v>
      </c>
      <c r="G1005" s="7">
        <f t="shared" si="654"/>
        <v>38</v>
      </c>
      <c r="H1005" s="7">
        <f t="shared" si="654"/>
        <v>0</v>
      </c>
      <c r="I1005" s="7">
        <f t="shared" si="654"/>
        <v>0</v>
      </c>
      <c r="J1005" s="7">
        <f t="shared" si="654"/>
        <v>0</v>
      </c>
      <c r="K1005" s="10"/>
    </row>
    <row r="1006" spans="1:11">
      <c r="A1006" s="8">
        <v>996</v>
      </c>
      <c r="B1006" s="10" t="s">
        <v>4</v>
      </c>
      <c r="C1006" s="7">
        <f t="shared" si="653"/>
        <v>184036.3</v>
      </c>
      <c r="D1006" s="7">
        <f>D1012</f>
        <v>35630.799999999996</v>
      </c>
      <c r="E1006" s="7">
        <f>E1012</f>
        <v>24127</v>
      </c>
      <c r="F1006" s="7">
        <f t="shared" ref="F1006:J1006" si="655">F1012</f>
        <v>4775.8999999999996</v>
      </c>
      <c r="G1006" s="7">
        <f>G1012</f>
        <v>13251.7</v>
      </c>
      <c r="H1006" s="7">
        <f t="shared" si="655"/>
        <v>33528.400000000001</v>
      </c>
      <c r="I1006" s="7">
        <f t="shared" si="655"/>
        <v>35050</v>
      </c>
      <c r="J1006" s="7">
        <f t="shared" si="655"/>
        <v>37672.5</v>
      </c>
      <c r="K1006" s="10"/>
    </row>
    <row r="1007" spans="1:11">
      <c r="A1007" s="8">
        <v>997</v>
      </c>
      <c r="B1007" s="10" t="s">
        <v>23</v>
      </c>
      <c r="C1007" s="7">
        <f t="shared" si="653"/>
        <v>0</v>
      </c>
      <c r="D1007" s="7">
        <f t="shared" ref="D1007:D1041" si="656">E1007+F1007+G1007+H1007+I1007+J1007+K1007</f>
        <v>0</v>
      </c>
      <c r="E1007" s="7">
        <f t="shared" ref="E1007:E1041" si="657">F1007+G1007+H1007+I1007+J1007+K1007+L1007</f>
        <v>0</v>
      </c>
      <c r="F1007" s="7">
        <f t="shared" ref="F1007:F1008" si="658">G1007+H1007+I1007+J1007+K1007+L1007+M1007</f>
        <v>0</v>
      </c>
      <c r="G1007" s="7">
        <f t="shared" ref="G1007:G1008" si="659">H1007+I1007+J1007+K1007+L1007+M1007+N1007</f>
        <v>0</v>
      </c>
      <c r="H1007" s="7">
        <f t="shared" ref="H1007:H1008" si="660">I1007+J1007+K1007+L1007+M1007+N1007+O1007</f>
        <v>0</v>
      </c>
      <c r="I1007" s="7">
        <f t="shared" ref="I1007:I1008" si="661">J1007+K1007+L1007+M1007+N1007+O1007+P1007</f>
        <v>0</v>
      </c>
      <c r="J1007" s="7">
        <f t="shared" ref="J1007:J1008" si="662">K1007+L1007+M1007+N1007+O1007+P1007+Q1007</f>
        <v>0</v>
      </c>
      <c r="K1007" s="10"/>
    </row>
    <row r="1008" spans="1:11">
      <c r="A1008" s="8">
        <v>998</v>
      </c>
      <c r="B1008" s="10" t="s">
        <v>20</v>
      </c>
      <c r="C1008" s="7">
        <f t="shared" si="653"/>
        <v>0</v>
      </c>
      <c r="D1008" s="7">
        <f t="shared" si="656"/>
        <v>0</v>
      </c>
      <c r="E1008" s="7">
        <f t="shared" si="657"/>
        <v>0</v>
      </c>
      <c r="F1008" s="7">
        <f t="shared" si="658"/>
        <v>0</v>
      </c>
      <c r="G1008" s="7">
        <f t="shared" si="659"/>
        <v>0</v>
      </c>
      <c r="H1008" s="7">
        <f t="shared" si="660"/>
        <v>0</v>
      </c>
      <c r="I1008" s="7">
        <f t="shared" si="661"/>
        <v>0</v>
      </c>
      <c r="J1008" s="7">
        <f t="shared" si="662"/>
        <v>0</v>
      </c>
      <c r="K1008" s="10"/>
    </row>
    <row r="1009" spans="1:11" ht="25.5">
      <c r="A1009" s="8">
        <v>999</v>
      </c>
      <c r="B1009" s="41" t="s">
        <v>61</v>
      </c>
      <c r="C1009" s="7">
        <f t="shared" si="653"/>
        <v>189493.9</v>
      </c>
      <c r="D1009" s="7">
        <f>D1011+D1012+D1013</f>
        <v>41023.399999999994</v>
      </c>
      <c r="E1009" s="7">
        <f>E1011+E1012+E1013</f>
        <v>24127</v>
      </c>
      <c r="F1009" s="7">
        <f t="shared" ref="F1009:J1009" si="663">F1011+F1012+F1013</f>
        <v>4802.8999999999996</v>
      </c>
      <c r="G1009" s="7">
        <f t="shared" si="663"/>
        <v>13289.7</v>
      </c>
      <c r="H1009" s="7">
        <f t="shared" si="663"/>
        <v>33528.400000000001</v>
      </c>
      <c r="I1009" s="7">
        <f t="shared" si="663"/>
        <v>35050</v>
      </c>
      <c r="J1009" s="7">
        <f t="shared" si="663"/>
        <v>37672.5</v>
      </c>
      <c r="K1009" s="10"/>
    </row>
    <row r="1010" spans="1:11">
      <c r="A1010" s="8">
        <v>1000</v>
      </c>
      <c r="B1010" s="41" t="s">
        <v>2</v>
      </c>
      <c r="C1010" s="6">
        <f t="shared" si="653"/>
        <v>0</v>
      </c>
      <c r="D1010" s="6">
        <f t="shared" ref="D1010" si="664">E1010+F1010+G1010+H1010+I1010+J1010+K1010</f>
        <v>0</v>
      </c>
      <c r="E1010" s="6">
        <f t="shared" ref="E1010" si="665">F1010+G1010+H1010+I1010+J1010+K1010+L1010</f>
        <v>0</v>
      </c>
      <c r="F1010" s="6">
        <f t="shared" ref="F1010" si="666">G1010+H1010+I1010+J1010+K1010+L1010+M1010</f>
        <v>0</v>
      </c>
      <c r="G1010" s="6">
        <f t="shared" ref="G1010" si="667">H1010+I1010+J1010+K1010+L1010+M1010+N1010</f>
        <v>0</v>
      </c>
      <c r="H1010" s="6">
        <f t="shared" ref="H1010" si="668">I1010+J1010+K1010+L1010+M1010+N1010+O1010</f>
        <v>0</v>
      </c>
      <c r="I1010" s="6">
        <f t="shared" ref="I1010" si="669">J1010+K1010+L1010+M1010+N1010+O1010+P1010</f>
        <v>0</v>
      </c>
      <c r="J1010" s="6">
        <f t="shared" ref="J1010" si="670">K1010+L1010+M1010+N1010+O1010+P1010+Q1010</f>
        <v>0</v>
      </c>
      <c r="K1010" s="10"/>
    </row>
    <row r="1011" spans="1:11">
      <c r="A1011" s="8">
        <v>1001</v>
      </c>
      <c r="B1011" s="10" t="s">
        <v>3</v>
      </c>
      <c r="C1011" s="7">
        <f t="shared" si="653"/>
        <v>5457.6</v>
      </c>
      <c r="D1011" s="7">
        <f>D1016+D1021+D1026+D1031+D1036+D1042</f>
        <v>5392.6</v>
      </c>
      <c r="E1011" s="7">
        <f t="shared" ref="E1011:J1011" si="671">E1016+E1021+E1026+E1031+E1036+E1042</f>
        <v>0</v>
      </c>
      <c r="F1011" s="7">
        <f t="shared" si="671"/>
        <v>27</v>
      </c>
      <c r="G1011" s="7">
        <f t="shared" si="671"/>
        <v>38</v>
      </c>
      <c r="H1011" s="7">
        <f t="shared" si="671"/>
        <v>0</v>
      </c>
      <c r="I1011" s="7">
        <f t="shared" si="671"/>
        <v>0</v>
      </c>
      <c r="J1011" s="7">
        <f t="shared" si="671"/>
        <v>0</v>
      </c>
      <c r="K1011" s="7"/>
    </row>
    <row r="1012" spans="1:11">
      <c r="A1012" s="8">
        <v>1002</v>
      </c>
      <c r="B1012" s="10" t="s">
        <v>4</v>
      </c>
      <c r="C1012" s="7">
        <f t="shared" si="653"/>
        <v>184036.3</v>
      </c>
      <c r="D1012" s="7">
        <f>D1017+D1022+D1027</f>
        <v>35630.799999999996</v>
      </c>
      <c r="E1012" s="7">
        <f>E1017+E1022+E1027+E1041+E1045</f>
        <v>24127</v>
      </c>
      <c r="F1012" s="7">
        <f>F1017+F1022+F1027+F1045</f>
        <v>4775.8999999999996</v>
      </c>
      <c r="G1012" s="7">
        <f>G1017+G1022+G1027+G1045</f>
        <v>13251.7</v>
      </c>
      <c r="H1012" s="7">
        <f t="shared" ref="H1012:J1012" si="672">H1017+H1022+H1027+H1042</f>
        <v>33528.400000000001</v>
      </c>
      <c r="I1012" s="7">
        <f t="shared" si="672"/>
        <v>35050</v>
      </c>
      <c r="J1012" s="7">
        <f t="shared" si="672"/>
        <v>37672.5</v>
      </c>
      <c r="K1012" s="7"/>
    </row>
    <row r="1013" spans="1:11">
      <c r="A1013" s="8">
        <v>1003</v>
      </c>
      <c r="B1013" s="10" t="s">
        <v>23</v>
      </c>
      <c r="C1013" s="7">
        <f t="shared" si="653"/>
        <v>0</v>
      </c>
      <c r="D1013" s="7">
        <f t="shared" si="656"/>
        <v>0</v>
      </c>
      <c r="E1013" s="7">
        <f t="shared" si="657"/>
        <v>0</v>
      </c>
      <c r="F1013" s="7">
        <f t="shared" ref="F1013" si="673">G1013+H1013+I1013+J1013+K1013+L1013+M1013</f>
        <v>0</v>
      </c>
      <c r="G1013" s="7">
        <f t="shared" ref="G1013" si="674">H1013+I1013+J1013+K1013+L1013+M1013+N1013</f>
        <v>0</v>
      </c>
      <c r="H1013" s="7">
        <f t="shared" ref="H1013" si="675">I1013+J1013+K1013+L1013+M1013+N1013+O1013</f>
        <v>0</v>
      </c>
      <c r="I1013" s="7">
        <f t="shared" ref="I1013" si="676">J1013+K1013+L1013+M1013+N1013+O1013+P1013</f>
        <v>0</v>
      </c>
      <c r="J1013" s="7">
        <f t="shared" ref="J1013" si="677">K1013+L1013+M1013+N1013+O1013+P1013+Q1013</f>
        <v>0</v>
      </c>
      <c r="K1013" s="10"/>
    </row>
    <row r="1014" spans="1:11" ht="40.5">
      <c r="A1014" s="8">
        <v>1004</v>
      </c>
      <c r="B1014" s="12" t="s">
        <v>53</v>
      </c>
      <c r="C1014" s="9">
        <f t="shared" si="653"/>
        <v>2696.2</v>
      </c>
      <c r="D1014" s="9">
        <f>D1016+D1017+D1018</f>
        <v>190.8</v>
      </c>
      <c r="E1014" s="9">
        <f>E1016+E1017+E1018</f>
        <v>358</v>
      </c>
      <c r="F1014" s="9">
        <v>388.5</v>
      </c>
      <c r="G1014" s="9">
        <f t="shared" ref="G1014:J1014" si="678">G1016+G1017+G1018</f>
        <v>408</v>
      </c>
      <c r="H1014" s="9">
        <f t="shared" si="678"/>
        <v>428.4</v>
      </c>
      <c r="I1014" s="9">
        <f t="shared" si="678"/>
        <v>450</v>
      </c>
      <c r="J1014" s="9">
        <f t="shared" si="678"/>
        <v>472.5</v>
      </c>
      <c r="K1014" s="10"/>
    </row>
    <row r="1015" spans="1:11">
      <c r="A1015" s="8">
        <v>1005</v>
      </c>
      <c r="B1015" s="12" t="s">
        <v>2</v>
      </c>
      <c r="C1015" s="6">
        <f t="shared" si="653"/>
        <v>0</v>
      </c>
      <c r="D1015" s="6">
        <f t="shared" ref="D1015" si="679">E1015+F1015+G1015+H1015+I1015+J1015+K1015</f>
        <v>0</v>
      </c>
      <c r="E1015" s="6">
        <f t="shared" ref="E1015" si="680">F1015+G1015+H1015+I1015+J1015+K1015+L1015</f>
        <v>0</v>
      </c>
      <c r="F1015" s="6">
        <f t="shared" ref="F1015" si="681">G1015+H1015+I1015+J1015+K1015+L1015+M1015</f>
        <v>0</v>
      </c>
      <c r="G1015" s="6">
        <f t="shared" ref="G1015" si="682">H1015+I1015+J1015+K1015+L1015+M1015+N1015</f>
        <v>0</v>
      </c>
      <c r="H1015" s="6">
        <f t="shared" ref="H1015" si="683">I1015+J1015+K1015+L1015+M1015+N1015+O1015</f>
        <v>0</v>
      </c>
      <c r="I1015" s="6">
        <f t="shared" ref="I1015" si="684">J1015+K1015+L1015+M1015+N1015+O1015+P1015</f>
        <v>0</v>
      </c>
      <c r="J1015" s="6">
        <f t="shared" ref="J1015" si="685">K1015+L1015+M1015+N1015+O1015+P1015+Q1015</f>
        <v>0</v>
      </c>
      <c r="K1015" s="10"/>
    </row>
    <row r="1016" spans="1:11">
      <c r="A1016" s="8">
        <v>1006</v>
      </c>
      <c r="B1016" s="10" t="s">
        <v>49</v>
      </c>
      <c r="C1016" s="7">
        <f t="shared" si="653"/>
        <v>0</v>
      </c>
      <c r="D1016" s="7">
        <f t="shared" si="656"/>
        <v>0</v>
      </c>
      <c r="E1016" s="7">
        <f t="shared" si="657"/>
        <v>0</v>
      </c>
      <c r="F1016" s="7">
        <f t="shared" ref="F1016" si="686">G1016+H1016+I1016+J1016+K1016+L1016+M1016</f>
        <v>0</v>
      </c>
      <c r="G1016" s="7">
        <f t="shared" ref="G1016" si="687">H1016+I1016+J1016+K1016+L1016+M1016+N1016</f>
        <v>0</v>
      </c>
      <c r="H1016" s="7">
        <f t="shared" ref="H1016" si="688">I1016+J1016+K1016+L1016+M1016+N1016+O1016</f>
        <v>0</v>
      </c>
      <c r="I1016" s="7">
        <f t="shared" ref="I1016" si="689">J1016+K1016+L1016+M1016+N1016+O1016+P1016</f>
        <v>0</v>
      </c>
      <c r="J1016" s="7">
        <f t="shared" ref="J1016" si="690">K1016+L1016+M1016+N1016+O1016+P1016+Q1016</f>
        <v>0</v>
      </c>
      <c r="K1016" s="10"/>
    </row>
    <row r="1017" spans="1:11">
      <c r="A1017" s="8">
        <v>1007</v>
      </c>
      <c r="B1017" s="10" t="s">
        <v>50</v>
      </c>
      <c r="C1017" s="7">
        <f t="shared" si="653"/>
        <v>2696.2</v>
      </c>
      <c r="D1017" s="7">
        <v>190.8</v>
      </c>
      <c r="E1017" s="7">
        <v>358</v>
      </c>
      <c r="F1017" s="7">
        <v>388.5</v>
      </c>
      <c r="G1017" s="7">
        <v>408</v>
      </c>
      <c r="H1017" s="7">
        <v>428.4</v>
      </c>
      <c r="I1017" s="7">
        <v>450</v>
      </c>
      <c r="J1017" s="7">
        <v>472.5</v>
      </c>
      <c r="K1017" s="10"/>
    </row>
    <row r="1018" spans="1:11">
      <c r="A1018" s="8">
        <v>1008</v>
      </c>
      <c r="B1018" s="10" t="s">
        <v>21</v>
      </c>
      <c r="C1018" s="7">
        <f t="shared" si="653"/>
        <v>0</v>
      </c>
      <c r="D1018" s="7">
        <f t="shared" si="656"/>
        <v>0</v>
      </c>
      <c r="E1018" s="7">
        <f t="shared" si="657"/>
        <v>0</v>
      </c>
      <c r="F1018" s="7">
        <f t="shared" ref="F1018" si="691">G1018+H1018+I1018+J1018+K1018+L1018+M1018</f>
        <v>0</v>
      </c>
      <c r="G1018" s="7">
        <f t="shared" ref="G1018" si="692">H1018+I1018+J1018+K1018+L1018+M1018+N1018</f>
        <v>0</v>
      </c>
      <c r="H1018" s="7">
        <f t="shared" ref="H1018" si="693">I1018+J1018+K1018+L1018+M1018+N1018+O1018</f>
        <v>0</v>
      </c>
      <c r="I1018" s="7">
        <f t="shared" ref="I1018" si="694">J1018+K1018+L1018+M1018+N1018+O1018+P1018</f>
        <v>0</v>
      </c>
      <c r="J1018" s="7">
        <f t="shared" ref="J1018" si="695">K1018+L1018+M1018+N1018+O1018+P1018+Q1018</f>
        <v>0</v>
      </c>
      <c r="K1018" s="10"/>
    </row>
    <row r="1019" spans="1:11" ht="27">
      <c r="A1019" s="8">
        <v>1009</v>
      </c>
      <c r="B1019" s="12" t="s">
        <v>210</v>
      </c>
      <c r="C1019" s="9">
        <f t="shared" si="653"/>
        <v>132732.6</v>
      </c>
      <c r="D1019" s="9">
        <f>D1021+D1022+D1023</f>
        <v>37832.6</v>
      </c>
      <c r="E1019" s="9">
        <f>E1021+E1022+E1023</f>
        <v>0</v>
      </c>
      <c r="F1019" s="9">
        <f t="shared" ref="F1019:J1019" si="696">F1021+F1022+F1023</f>
        <v>0</v>
      </c>
      <c r="G1019" s="9">
        <f t="shared" si="696"/>
        <v>0</v>
      </c>
      <c r="H1019" s="9">
        <f t="shared" si="696"/>
        <v>30100</v>
      </c>
      <c r="I1019" s="9">
        <f t="shared" si="696"/>
        <v>31600</v>
      </c>
      <c r="J1019" s="9">
        <f t="shared" si="696"/>
        <v>33200</v>
      </c>
      <c r="K1019" s="10"/>
    </row>
    <row r="1020" spans="1:11">
      <c r="A1020" s="8">
        <v>1010</v>
      </c>
      <c r="B1020" s="12" t="s">
        <v>2</v>
      </c>
      <c r="C1020" s="6">
        <f t="shared" si="653"/>
        <v>0</v>
      </c>
      <c r="D1020" s="6">
        <f t="shared" ref="D1020" si="697">E1020+F1020+G1020+H1020+I1020+J1020+K1020</f>
        <v>0</v>
      </c>
      <c r="E1020" s="6">
        <f t="shared" ref="E1020" si="698">F1020+G1020+H1020+I1020+J1020+K1020+L1020</f>
        <v>0</v>
      </c>
      <c r="F1020" s="6">
        <f t="shared" ref="F1020" si="699">G1020+H1020+I1020+J1020+K1020+L1020+M1020</f>
        <v>0</v>
      </c>
      <c r="G1020" s="6">
        <f t="shared" ref="G1020" si="700">H1020+I1020+J1020+K1020+L1020+M1020+N1020</f>
        <v>0</v>
      </c>
      <c r="H1020" s="6">
        <f t="shared" ref="H1020" si="701">I1020+J1020+K1020+L1020+M1020+N1020+O1020</f>
        <v>0</v>
      </c>
      <c r="I1020" s="6">
        <f t="shared" ref="I1020" si="702">J1020+K1020+L1020+M1020+N1020+O1020+P1020</f>
        <v>0</v>
      </c>
      <c r="J1020" s="6">
        <f t="shared" ref="J1020" si="703">K1020+L1020+M1020+N1020+O1020+P1020+Q1020</f>
        <v>0</v>
      </c>
      <c r="K1020" s="10"/>
    </row>
    <row r="1021" spans="1:11">
      <c r="A1021" s="8">
        <v>1011</v>
      </c>
      <c r="B1021" s="10" t="s">
        <v>3</v>
      </c>
      <c r="C1021" s="7">
        <f t="shared" si="653"/>
        <v>5392.6</v>
      </c>
      <c r="D1021" s="7">
        <f>4408+843+141.6</f>
        <v>5392.6</v>
      </c>
      <c r="E1021" s="7">
        <f t="shared" si="657"/>
        <v>0</v>
      </c>
      <c r="F1021" s="7">
        <f t="shared" ref="F1021" si="704">G1021+H1021+I1021+J1021+K1021+L1021+M1021</f>
        <v>0</v>
      </c>
      <c r="G1021" s="7">
        <f t="shared" ref="G1021" si="705">H1021+I1021+J1021+K1021+L1021+M1021+N1021</f>
        <v>0</v>
      </c>
      <c r="H1021" s="7">
        <f t="shared" ref="H1021" si="706">I1021+J1021+K1021+L1021+M1021+N1021+O1021</f>
        <v>0</v>
      </c>
      <c r="I1021" s="7">
        <f t="shared" ref="I1021" si="707">J1021+K1021+L1021+M1021+N1021+O1021+P1021</f>
        <v>0</v>
      </c>
      <c r="J1021" s="7">
        <f t="shared" ref="J1021" si="708">K1021+L1021+M1021+N1021+O1021+P1021+Q1021</f>
        <v>0</v>
      </c>
      <c r="K1021" s="10"/>
    </row>
    <row r="1022" spans="1:11">
      <c r="A1022" s="8">
        <v>1012</v>
      </c>
      <c r="B1022" s="10" t="s">
        <v>4</v>
      </c>
      <c r="C1022" s="7">
        <f t="shared" si="653"/>
        <v>127340</v>
      </c>
      <c r="D1022" s="7">
        <f>23651.2+1382.1-700+2103.8+3300.5-300+293.6-300+3158.8-150</f>
        <v>32439.999999999996</v>
      </c>
      <c r="E1022" s="7">
        <v>0</v>
      </c>
      <c r="F1022" s="7">
        <v>0</v>
      </c>
      <c r="G1022" s="7">
        <v>0</v>
      </c>
      <c r="H1022" s="7">
        <v>30100</v>
      </c>
      <c r="I1022" s="7">
        <v>31600</v>
      </c>
      <c r="J1022" s="7">
        <v>33200</v>
      </c>
      <c r="K1022" s="10"/>
    </row>
    <row r="1023" spans="1:11">
      <c r="A1023" s="8">
        <v>1013</v>
      </c>
      <c r="B1023" s="10" t="s">
        <v>5</v>
      </c>
      <c r="C1023" s="7">
        <f t="shared" si="653"/>
        <v>0</v>
      </c>
      <c r="D1023" s="7">
        <f t="shared" si="656"/>
        <v>0</v>
      </c>
      <c r="E1023" s="7">
        <f t="shared" si="657"/>
        <v>0</v>
      </c>
      <c r="F1023" s="7">
        <f t="shared" ref="F1023" si="709">G1023+H1023+I1023+J1023+K1023+L1023+M1023</f>
        <v>0</v>
      </c>
      <c r="G1023" s="7">
        <f t="shared" ref="G1023" si="710">H1023+I1023+J1023+K1023+L1023+M1023+N1023</f>
        <v>0</v>
      </c>
      <c r="H1023" s="7">
        <f t="shared" ref="H1023" si="711">I1023+J1023+K1023+L1023+M1023+N1023+O1023</f>
        <v>0</v>
      </c>
      <c r="I1023" s="7">
        <f t="shared" ref="I1023" si="712">J1023+K1023+L1023+M1023+N1023+O1023+P1023</f>
        <v>0</v>
      </c>
      <c r="J1023" s="7">
        <f t="shared" ref="J1023" si="713">K1023+L1023+M1023+N1023+O1023+P1023+Q1023</f>
        <v>0</v>
      </c>
      <c r="K1023" s="10"/>
    </row>
    <row r="1024" spans="1:11" ht="40.5">
      <c r="A1024" s="8">
        <v>1014</v>
      </c>
      <c r="B1024" s="12" t="s">
        <v>211</v>
      </c>
      <c r="C1024" s="9">
        <f t="shared" si="653"/>
        <v>22000</v>
      </c>
      <c r="D1024" s="9">
        <f>D1026+D1027+D1028</f>
        <v>3000</v>
      </c>
      <c r="E1024" s="9">
        <f>E1026+E1027+E1028</f>
        <v>3000</v>
      </c>
      <c r="F1024" s="9">
        <f t="shared" ref="F1024:J1024" si="714">F1026+F1027+F1028</f>
        <v>3000</v>
      </c>
      <c r="G1024" s="9">
        <f t="shared" si="714"/>
        <v>3000</v>
      </c>
      <c r="H1024" s="9">
        <f t="shared" si="714"/>
        <v>3000</v>
      </c>
      <c r="I1024" s="9">
        <f t="shared" si="714"/>
        <v>3000</v>
      </c>
      <c r="J1024" s="9">
        <f t="shared" si="714"/>
        <v>4000</v>
      </c>
      <c r="K1024" s="10">
        <v>76</v>
      </c>
    </row>
    <row r="1025" spans="1:11">
      <c r="A1025" s="8">
        <v>1015</v>
      </c>
      <c r="B1025" s="12" t="s">
        <v>2</v>
      </c>
      <c r="C1025" s="6">
        <f t="shared" si="653"/>
        <v>0</v>
      </c>
      <c r="D1025" s="6">
        <f t="shared" ref="D1025" si="715">E1025+F1025+G1025+H1025+I1025+J1025+K1025</f>
        <v>0</v>
      </c>
      <c r="E1025" s="6">
        <f t="shared" ref="E1025" si="716">F1025+G1025+H1025+I1025+J1025+K1025+L1025</f>
        <v>0</v>
      </c>
      <c r="F1025" s="6">
        <f t="shared" ref="F1025" si="717">G1025+H1025+I1025+J1025+K1025+L1025+M1025</f>
        <v>0</v>
      </c>
      <c r="G1025" s="6">
        <f t="shared" ref="G1025" si="718">H1025+I1025+J1025+K1025+L1025+M1025+N1025</f>
        <v>0</v>
      </c>
      <c r="H1025" s="6">
        <f t="shared" ref="H1025" si="719">I1025+J1025+K1025+L1025+M1025+N1025+O1025</f>
        <v>0</v>
      </c>
      <c r="I1025" s="6">
        <f t="shared" ref="I1025" si="720">J1025+K1025+L1025+M1025+N1025+O1025+P1025</f>
        <v>0</v>
      </c>
      <c r="J1025" s="6">
        <f t="shared" ref="J1025" si="721">K1025+L1025+M1025+N1025+O1025+P1025+Q1025</f>
        <v>0</v>
      </c>
      <c r="K1025" s="10"/>
    </row>
    <row r="1026" spans="1:11">
      <c r="A1026" s="8">
        <v>1016</v>
      </c>
      <c r="B1026" s="10" t="s">
        <v>3</v>
      </c>
      <c r="C1026" s="7">
        <f t="shared" si="653"/>
        <v>0</v>
      </c>
      <c r="D1026" s="7">
        <f t="shared" si="656"/>
        <v>0</v>
      </c>
      <c r="E1026" s="7">
        <f t="shared" si="657"/>
        <v>0</v>
      </c>
      <c r="F1026" s="7">
        <f t="shared" ref="F1026" si="722">G1026+H1026+I1026+J1026+K1026+L1026+M1026</f>
        <v>0</v>
      </c>
      <c r="G1026" s="7">
        <f t="shared" ref="G1026" si="723">H1026+I1026+J1026+K1026+L1026+M1026+N1026</f>
        <v>0</v>
      </c>
      <c r="H1026" s="7">
        <f t="shared" ref="H1026" si="724">I1026+J1026+K1026+L1026+M1026+N1026+O1026</f>
        <v>0</v>
      </c>
      <c r="I1026" s="7">
        <f t="shared" ref="I1026" si="725">J1026+K1026+L1026+M1026+N1026+O1026+P1026</f>
        <v>0</v>
      </c>
      <c r="J1026" s="7">
        <f t="shared" ref="J1026" si="726">K1026+L1026+M1026+N1026+O1026+P1026+Q1026</f>
        <v>0</v>
      </c>
      <c r="K1026" s="10"/>
    </row>
    <row r="1027" spans="1:11">
      <c r="A1027" s="8">
        <v>1017</v>
      </c>
      <c r="B1027" s="10" t="s">
        <v>4</v>
      </c>
      <c r="C1027" s="7">
        <f t="shared" si="653"/>
        <v>22000</v>
      </c>
      <c r="D1027" s="7">
        <f>D1032+D1037</f>
        <v>3000</v>
      </c>
      <c r="E1027" s="7">
        <v>3000</v>
      </c>
      <c r="F1027" s="7">
        <v>3000</v>
      </c>
      <c r="G1027" s="7">
        <f t="shared" ref="G1027:J1027" si="727">G1032+G1037</f>
        <v>3000</v>
      </c>
      <c r="H1027" s="7">
        <f t="shared" si="727"/>
        <v>3000</v>
      </c>
      <c r="I1027" s="7">
        <f t="shared" si="727"/>
        <v>3000</v>
      </c>
      <c r="J1027" s="7">
        <f t="shared" si="727"/>
        <v>4000</v>
      </c>
      <c r="K1027" s="10"/>
    </row>
    <row r="1028" spans="1:11">
      <c r="A1028" s="8">
        <v>1018</v>
      </c>
      <c r="B1028" s="10" t="s">
        <v>5</v>
      </c>
      <c r="C1028" s="7">
        <f t="shared" si="653"/>
        <v>0</v>
      </c>
      <c r="D1028" s="7">
        <f t="shared" si="656"/>
        <v>0</v>
      </c>
      <c r="E1028" s="7">
        <f t="shared" si="657"/>
        <v>0</v>
      </c>
      <c r="F1028" s="7">
        <f t="shared" ref="F1028" si="728">G1028+H1028+I1028+J1028+K1028+L1028+M1028</f>
        <v>0</v>
      </c>
      <c r="G1028" s="7">
        <f t="shared" ref="G1028" si="729">H1028+I1028+J1028+K1028+L1028+M1028+N1028</f>
        <v>0</v>
      </c>
      <c r="H1028" s="7">
        <f t="shared" ref="H1028" si="730">I1028+J1028+K1028+L1028+M1028+N1028+O1028</f>
        <v>0</v>
      </c>
      <c r="I1028" s="7">
        <f t="shared" ref="I1028" si="731">J1028+K1028+L1028+M1028+N1028+O1028+P1028</f>
        <v>0</v>
      </c>
      <c r="J1028" s="7">
        <f t="shared" ref="J1028" si="732">K1028+L1028+M1028+N1028+O1028+P1028+Q1028</f>
        <v>0</v>
      </c>
      <c r="K1028" s="10"/>
    </row>
    <row r="1029" spans="1:11" ht="25.5" customHeight="1">
      <c r="A1029" s="8">
        <v>1019</v>
      </c>
      <c r="B1029" s="13" t="s">
        <v>212</v>
      </c>
      <c r="C1029" s="7">
        <f t="shared" si="653"/>
        <v>21000</v>
      </c>
      <c r="D1029" s="7">
        <f>D1031+D1032+D1033</f>
        <v>3000</v>
      </c>
      <c r="E1029" s="7">
        <f>E1031+E1032+E1033</f>
        <v>3000</v>
      </c>
      <c r="F1029" s="7">
        <f t="shared" ref="F1029:J1029" si="733">F1031+F1032+F1033</f>
        <v>3000</v>
      </c>
      <c r="G1029" s="7">
        <f t="shared" si="733"/>
        <v>3000</v>
      </c>
      <c r="H1029" s="7">
        <f t="shared" si="733"/>
        <v>3000</v>
      </c>
      <c r="I1029" s="7">
        <f t="shared" si="733"/>
        <v>3000</v>
      </c>
      <c r="J1029" s="7">
        <f t="shared" si="733"/>
        <v>3000</v>
      </c>
      <c r="K1029" s="10"/>
    </row>
    <row r="1030" spans="1:11" ht="13.5" customHeight="1">
      <c r="A1030" s="8">
        <v>1020</v>
      </c>
      <c r="B1030" s="13" t="s">
        <v>2</v>
      </c>
      <c r="C1030" s="6">
        <f t="shared" si="653"/>
        <v>0</v>
      </c>
      <c r="D1030" s="6">
        <f t="shared" ref="D1030" si="734">E1030+F1030+G1030+H1030+I1030+J1030+K1030</f>
        <v>0</v>
      </c>
      <c r="E1030" s="6">
        <f t="shared" ref="E1030" si="735">F1030+G1030+H1030+I1030+J1030+K1030+L1030</f>
        <v>0</v>
      </c>
      <c r="F1030" s="6">
        <f t="shared" ref="F1030" si="736">G1030+H1030+I1030+J1030+K1030+L1030+M1030</f>
        <v>0</v>
      </c>
      <c r="G1030" s="6">
        <f t="shared" ref="G1030" si="737">H1030+I1030+J1030+K1030+L1030+M1030+N1030</f>
        <v>0</v>
      </c>
      <c r="H1030" s="6">
        <f t="shared" ref="H1030" si="738">I1030+J1030+K1030+L1030+M1030+N1030+O1030</f>
        <v>0</v>
      </c>
      <c r="I1030" s="6">
        <f t="shared" ref="I1030" si="739">J1030+K1030+L1030+M1030+N1030+O1030+P1030</f>
        <v>0</v>
      </c>
      <c r="J1030" s="6">
        <f t="shared" ref="J1030" si="740">K1030+L1030+M1030+N1030+O1030+P1030+Q1030</f>
        <v>0</v>
      </c>
      <c r="K1030" s="10"/>
    </row>
    <row r="1031" spans="1:11">
      <c r="A1031" s="8">
        <v>1021</v>
      </c>
      <c r="B1031" s="10" t="s">
        <v>3</v>
      </c>
      <c r="C1031" s="7">
        <f t="shared" si="653"/>
        <v>0</v>
      </c>
      <c r="D1031" s="7">
        <f t="shared" si="656"/>
        <v>0</v>
      </c>
      <c r="E1031" s="7">
        <f t="shared" si="657"/>
        <v>0</v>
      </c>
      <c r="F1031" s="7">
        <f t="shared" ref="F1031" si="741">G1031+H1031+I1031+J1031+K1031+L1031+M1031</f>
        <v>0</v>
      </c>
      <c r="G1031" s="7">
        <f t="shared" ref="G1031" si="742">H1031+I1031+J1031+K1031+L1031+M1031+N1031</f>
        <v>0</v>
      </c>
      <c r="H1031" s="7">
        <f t="shared" ref="H1031" si="743">I1031+J1031+K1031+L1031+M1031+N1031+O1031</f>
        <v>0</v>
      </c>
      <c r="I1031" s="7">
        <f t="shared" ref="I1031" si="744">J1031+K1031+L1031+M1031+N1031+O1031+P1031</f>
        <v>0</v>
      </c>
      <c r="J1031" s="7">
        <f t="shared" ref="J1031" si="745">K1031+L1031+M1031+N1031+O1031+P1031+Q1031</f>
        <v>0</v>
      </c>
      <c r="K1031" s="10"/>
    </row>
    <row r="1032" spans="1:11">
      <c r="A1032" s="8">
        <v>1022</v>
      </c>
      <c r="B1032" s="10" t="s">
        <v>4</v>
      </c>
      <c r="C1032" s="7">
        <f t="shared" si="653"/>
        <v>21000</v>
      </c>
      <c r="D1032" s="7">
        <v>3000</v>
      </c>
      <c r="E1032" s="7">
        <v>3000</v>
      </c>
      <c r="F1032" s="7">
        <v>3000</v>
      </c>
      <c r="G1032" s="7">
        <v>3000</v>
      </c>
      <c r="H1032" s="7">
        <v>3000</v>
      </c>
      <c r="I1032" s="7">
        <v>3000</v>
      </c>
      <c r="J1032" s="7">
        <v>3000</v>
      </c>
      <c r="K1032" s="10"/>
    </row>
    <row r="1033" spans="1:11">
      <c r="A1033" s="8">
        <v>1023</v>
      </c>
      <c r="B1033" s="10" t="s">
        <v>23</v>
      </c>
      <c r="C1033" s="7">
        <f t="shared" si="653"/>
        <v>0</v>
      </c>
      <c r="D1033" s="7">
        <f t="shared" si="656"/>
        <v>0</v>
      </c>
      <c r="E1033" s="7">
        <f t="shared" si="657"/>
        <v>0</v>
      </c>
      <c r="F1033" s="7">
        <f t="shared" ref="F1033" si="746">G1033+H1033+I1033+J1033+K1033+L1033+M1033</f>
        <v>0</v>
      </c>
      <c r="G1033" s="7">
        <f t="shared" ref="G1033" si="747">H1033+I1033+J1033+K1033+L1033+M1033+N1033</f>
        <v>0</v>
      </c>
      <c r="H1033" s="7">
        <f t="shared" ref="H1033" si="748">I1033+J1033+K1033+L1033+M1033+N1033+O1033</f>
        <v>0</v>
      </c>
      <c r="I1033" s="7">
        <f t="shared" ref="I1033" si="749">J1033+K1033+L1033+M1033+N1033+O1033+P1033</f>
        <v>0</v>
      </c>
      <c r="J1033" s="7">
        <f t="shared" ref="J1033" si="750">K1033+L1033+M1033+N1033+O1033+P1033+Q1033</f>
        <v>0</v>
      </c>
      <c r="K1033" s="10"/>
    </row>
    <row r="1034" spans="1:11" ht="25.5">
      <c r="A1034" s="8">
        <v>1024</v>
      </c>
      <c r="B1034" s="13" t="s">
        <v>213</v>
      </c>
      <c r="C1034" s="7">
        <f t="shared" si="653"/>
        <v>1000</v>
      </c>
      <c r="D1034" s="7">
        <f>D1036+D1037+D1038</f>
        <v>0</v>
      </c>
      <c r="E1034" s="7">
        <f>E1036+E1037+E1038</f>
        <v>0</v>
      </c>
      <c r="F1034" s="7">
        <f t="shared" ref="F1034:J1034" si="751">F1036+F1037+F1038</f>
        <v>0</v>
      </c>
      <c r="G1034" s="7">
        <f t="shared" si="751"/>
        <v>0</v>
      </c>
      <c r="H1034" s="7">
        <v>0</v>
      </c>
      <c r="I1034" s="7">
        <v>0</v>
      </c>
      <c r="J1034" s="7">
        <f t="shared" si="751"/>
        <v>1000</v>
      </c>
      <c r="K1034" s="10"/>
    </row>
    <row r="1035" spans="1:11">
      <c r="A1035" s="8">
        <v>1025</v>
      </c>
      <c r="B1035" s="13" t="s">
        <v>2</v>
      </c>
      <c r="C1035" s="6">
        <f t="shared" si="653"/>
        <v>0</v>
      </c>
      <c r="D1035" s="6">
        <f t="shared" ref="D1035" si="752">E1035+F1035+G1035+H1035+I1035+J1035+K1035</f>
        <v>0</v>
      </c>
      <c r="E1035" s="6">
        <f t="shared" ref="E1035" si="753">F1035+G1035+H1035+I1035+J1035+K1035+L1035</f>
        <v>0</v>
      </c>
      <c r="F1035" s="6">
        <f t="shared" ref="F1035" si="754">G1035+H1035+I1035+J1035+K1035+L1035+M1035</f>
        <v>0</v>
      </c>
      <c r="G1035" s="6">
        <f t="shared" ref="G1035" si="755">H1035+I1035+J1035+K1035+L1035+M1035+N1035</f>
        <v>0</v>
      </c>
      <c r="H1035" s="6">
        <f t="shared" ref="H1035" si="756">I1035+J1035+K1035+L1035+M1035+N1035+O1035</f>
        <v>0</v>
      </c>
      <c r="I1035" s="6">
        <f t="shared" ref="I1035" si="757">J1035+K1035+L1035+M1035+N1035+O1035+P1035</f>
        <v>0</v>
      </c>
      <c r="J1035" s="6">
        <f t="shared" ref="J1035" si="758">K1035+L1035+M1035+N1035+O1035+P1035+Q1035</f>
        <v>0</v>
      </c>
      <c r="K1035" s="10"/>
    </row>
    <row r="1036" spans="1:11">
      <c r="A1036" s="8">
        <v>1026</v>
      </c>
      <c r="B1036" s="10" t="s">
        <v>3</v>
      </c>
      <c r="C1036" s="7">
        <f t="shared" si="653"/>
        <v>0</v>
      </c>
      <c r="D1036" s="7">
        <f t="shared" si="656"/>
        <v>0</v>
      </c>
      <c r="E1036" s="7">
        <f t="shared" si="657"/>
        <v>0</v>
      </c>
      <c r="F1036" s="7">
        <f t="shared" ref="F1036" si="759">G1036+H1036+I1036+J1036+K1036+L1036+M1036</f>
        <v>0</v>
      </c>
      <c r="G1036" s="7">
        <f t="shared" ref="G1036" si="760">H1036+I1036+J1036+K1036+L1036+M1036+N1036</f>
        <v>0</v>
      </c>
      <c r="H1036" s="7">
        <f t="shared" ref="H1036" si="761">I1036+J1036+K1036+L1036+M1036+N1036+O1036</f>
        <v>0</v>
      </c>
      <c r="I1036" s="7">
        <f t="shared" ref="I1036" si="762">J1036+K1036+L1036+M1036+N1036+O1036+P1036</f>
        <v>0</v>
      </c>
      <c r="J1036" s="7">
        <f t="shared" ref="J1036" si="763">K1036+L1036+M1036+N1036+O1036+P1036+Q1036</f>
        <v>0</v>
      </c>
      <c r="K1036" s="10"/>
    </row>
    <row r="1037" spans="1:11">
      <c r="A1037" s="8">
        <v>1027</v>
      </c>
      <c r="B1037" s="10" t="s">
        <v>4</v>
      </c>
      <c r="C1037" s="7">
        <f t="shared" si="653"/>
        <v>1000</v>
      </c>
      <c r="D1037" s="7">
        <v>0</v>
      </c>
      <c r="E1037" s="7">
        <v>0</v>
      </c>
      <c r="F1037" s="7">
        <v>0</v>
      </c>
      <c r="G1037" s="7">
        <v>0</v>
      </c>
      <c r="H1037" s="7">
        <v>0</v>
      </c>
      <c r="I1037" s="7">
        <v>0</v>
      </c>
      <c r="J1037" s="7">
        <v>1000</v>
      </c>
      <c r="K1037" s="10"/>
    </row>
    <row r="1038" spans="1:11">
      <c r="A1038" s="8">
        <v>1028</v>
      </c>
      <c r="B1038" s="10" t="s">
        <v>23</v>
      </c>
      <c r="C1038" s="7">
        <f t="shared" si="653"/>
        <v>0</v>
      </c>
      <c r="D1038" s="7">
        <f t="shared" si="656"/>
        <v>0</v>
      </c>
      <c r="E1038" s="7">
        <f t="shared" si="657"/>
        <v>0</v>
      </c>
      <c r="F1038" s="7">
        <f t="shared" ref="F1038:F1041" si="764">G1038+H1038+I1038+J1038+K1038+L1038+M1038</f>
        <v>0</v>
      </c>
      <c r="G1038" s="7">
        <f t="shared" ref="G1038:G1041" si="765">H1038+I1038+J1038+K1038+L1038+M1038+N1038</f>
        <v>0</v>
      </c>
      <c r="H1038" s="7">
        <f t="shared" ref="H1038:H1042" si="766">I1038+J1038+K1038+L1038+M1038+N1038+O1038</f>
        <v>0</v>
      </c>
      <c r="I1038" s="7">
        <f t="shared" ref="I1038:I1042" si="767">J1038+K1038+L1038+M1038+N1038+O1038+P1038</f>
        <v>0</v>
      </c>
      <c r="J1038" s="7">
        <f t="shared" ref="J1038:J1042" si="768">K1038+L1038+M1038+N1038+O1038+P1038+Q1038</f>
        <v>0</v>
      </c>
      <c r="K1038" s="10"/>
    </row>
    <row r="1039" spans="1:11" ht="81.75" customHeight="1">
      <c r="A1039" s="8">
        <v>1029</v>
      </c>
      <c r="B1039" s="56" t="s">
        <v>294</v>
      </c>
      <c r="C1039" s="9">
        <f t="shared" si="653"/>
        <v>65</v>
      </c>
      <c r="D1039" s="9">
        <f t="shared" ref="D1039:J1039" si="769">D1040+D1041+D1042+D1047</f>
        <v>0</v>
      </c>
      <c r="E1039" s="9">
        <f t="shared" si="769"/>
        <v>0</v>
      </c>
      <c r="F1039" s="9">
        <f t="shared" si="769"/>
        <v>27</v>
      </c>
      <c r="G1039" s="9">
        <f t="shared" si="769"/>
        <v>38</v>
      </c>
      <c r="H1039" s="9">
        <f t="shared" si="769"/>
        <v>0</v>
      </c>
      <c r="I1039" s="9">
        <f t="shared" si="769"/>
        <v>0</v>
      </c>
      <c r="J1039" s="9">
        <f t="shared" si="769"/>
        <v>0</v>
      </c>
      <c r="K1039" s="10"/>
    </row>
    <row r="1040" spans="1:11">
      <c r="A1040" s="8">
        <v>1030</v>
      </c>
      <c r="B1040" s="10" t="s">
        <v>2</v>
      </c>
      <c r="C1040" s="6">
        <f t="shared" si="653"/>
        <v>0</v>
      </c>
      <c r="D1040" s="6">
        <f t="shared" si="656"/>
        <v>0</v>
      </c>
      <c r="E1040" s="6">
        <f t="shared" si="657"/>
        <v>0</v>
      </c>
      <c r="F1040" s="6">
        <f t="shared" si="764"/>
        <v>0</v>
      </c>
      <c r="G1040" s="6">
        <v>0</v>
      </c>
      <c r="H1040" s="6">
        <f t="shared" si="766"/>
        <v>0</v>
      </c>
      <c r="I1040" s="6">
        <f t="shared" si="767"/>
        <v>0</v>
      </c>
      <c r="J1040" s="6">
        <f t="shared" si="768"/>
        <v>0</v>
      </c>
      <c r="K1040" s="10"/>
    </row>
    <row r="1041" spans="1:11">
      <c r="A1041" s="8">
        <v>1031</v>
      </c>
      <c r="B1041" s="10" t="s">
        <v>30</v>
      </c>
      <c r="C1041" s="7">
        <f t="shared" si="653"/>
        <v>0</v>
      </c>
      <c r="D1041" s="7">
        <f t="shared" si="656"/>
        <v>0</v>
      </c>
      <c r="E1041" s="7">
        <f t="shared" si="657"/>
        <v>0</v>
      </c>
      <c r="F1041" s="7">
        <f t="shared" si="764"/>
        <v>0</v>
      </c>
      <c r="G1041" s="7">
        <f t="shared" si="765"/>
        <v>0</v>
      </c>
      <c r="H1041" s="7">
        <f t="shared" si="766"/>
        <v>0</v>
      </c>
      <c r="I1041" s="7">
        <f t="shared" si="767"/>
        <v>0</v>
      </c>
      <c r="J1041" s="7">
        <f t="shared" si="768"/>
        <v>0</v>
      </c>
      <c r="K1041" s="10"/>
    </row>
    <row r="1042" spans="1:11" s="52" customFormat="1">
      <c r="A1042" s="8">
        <v>1032</v>
      </c>
      <c r="B1042" s="54" t="s">
        <v>29</v>
      </c>
      <c r="C1042" s="55">
        <f t="shared" si="653"/>
        <v>65</v>
      </c>
      <c r="D1042" s="55">
        <v>0</v>
      </c>
      <c r="E1042" s="55">
        <v>0</v>
      </c>
      <c r="F1042" s="55">
        <v>27</v>
      </c>
      <c r="G1042" s="55">
        <v>38</v>
      </c>
      <c r="H1042" s="55">
        <f t="shared" si="766"/>
        <v>0</v>
      </c>
      <c r="I1042" s="55">
        <f t="shared" si="767"/>
        <v>0</v>
      </c>
      <c r="J1042" s="55">
        <f t="shared" si="768"/>
        <v>0</v>
      </c>
      <c r="K1042" s="54"/>
    </row>
    <row r="1043" spans="1:11" s="52" customFormat="1" ht="27">
      <c r="A1043" s="8">
        <v>1033</v>
      </c>
      <c r="B1043" s="56" t="s">
        <v>357</v>
      </c>
      <c r="C1043" s="61">
        <v>0</v>
      </c>
      <c r="D1043" s="61">
        <v>0</v>
      </c>
      <c r="E1043" s="61">
        <f>E1044+E1045+E1046+E1047</f>
        <v>20769</v>
      </c>
      <c r="F1043" s="61">
        <f>F1044+F1045+F1046+F1047</f>
        <v>1387.4</v>
      </c>
      <c r="G1043" s="61">
        <f>G1044+G1045+G1046+G1047</f>
        <v>9843.7000000000007</v>
      </c>
      <c r="H1043" s="61">
        <v>0</v>
      </c>
      <c r="I1043" s="61">
        <v>0</v>
      </c>
      <c r="J1043" s="61">
        <v>0</v>
      </c>
      <c r="K1043" s="54"/>
    </row>
    <row r="1044" spans="1:11" s="52" customFormat="1">
      <c r="A1044" s="8">
        <v>1034</v>
      </c>
      <c r="B1044" s="54" t="s">
        <v>2</v>
      </c>
      <c r="C1044" s="55">
        <v>0</v>
      </c>
      <c r="D1044" s="55">
        <v>0</v>
      </c>
      <c r="E1044" s="55">
        <v>0</v>
      </c>
      <c r="F1044" s="55">
        <v>0</v>
      </c>
      <c r="G1044" s="55">
        <v>0</v>
      </c>
      <c r="H1044" s="55">
        <v>0</v>
      </c>
      <c r="I1044" s="55">
        <v>0</v>
      </c>
      <c r="J1044" s="55">
        <v>0</v>
      </c>
      <c r="K1044" s="54"/>
    </row>
    <row r="1045" spans="1:11" s="52" customFormat="1">
      <c r="A1045" s="8">
        <v>1035</v>
      </c>
      <c r="B1045" s="54" t="s">
        <v>50</v>
      </c>
      <c r="C1045" s="55">
        <v>0</v>
      </c>
      <c r="D1045" s="55">
        <v>0</v>
      </c>
      <c r="E1045" s="55">
        <v>20769</v>
      </c>
      <c r="F1045" s="55">
        <v>1387.4</v>
      </c>
      <c r="G1045" s="55">
        <v>9843.7000000000007</v>
      </c>
      <c r="H1045" s="55">
        <v>0</v>
      </c>
      <c r="I1045" s="55">
        <v>0</v>
      </c>
      <c r="J1045" s="55">
        <v>0</v>
      </c>
      <c r="K1045" s="54"/>
    </row>
    <row r="1046" spans="1:11" s="52" customFormat="1">
      <c r="A1046" s="8">
        <v>1036</v>
      </c>
      <c r="B1046" s="54" t="s">
        <v>328</v>
      </c>
      <c r="C1046" s="55">
        <v>0</v>
      </c>
      <c r="D1046" s="55">
        <v>0</v>
      </c>
      <c r="E1046" s="55">
        <v>0</v>
      </c>
      <c r="F1046" s="55">
        <v>0</v>
      </c>
      <c r="G1046" s="55">
        <v>0</v>
      </c>
      <c r="H1046" s="55">
        <v>0</v>
      </c>
      <c r="I1046" s="55">
        <v>0</v>
      </c>
      <c r="J1046" s="55">
        <v>0</v>
      </c>
      <c r="K1046" s="54"/>
    </row>
    <row r="1047" spans="1:11">
      <c r="A1047" s="8">
        <v>1037</v>
      </c>
      <c r="B1047" s="10" t="s">
        <v>329</v>
      </c>
      <c r="C1047" s="55">
        <v>0</v>
      </c>
      <c r="D1047" s="55">
        <v>0</v>
      </c>
      <c r="E1047" s="55">
        <v>0</v>
      </c>
      <c r="F1047" s="55">
        <v>0</v>
      </c>
      <c r="G1047" s="55">
        <v>0</v>
      </c>
      <c r="H1047" s="55">
        <v>0</v>
      </c>
      <c r="I1047" s="55">
        <v>0</v>
      </c>
      <c r="J1047" s="55">
        <v>0</v>
      </c>
      <c r="K1047" s="10"/>
    </row>
    <row r="1048" spans="1:11" ht="15" customHeight="1">
      <c r="A1048" s="8">
        <v>1038</v>
      </c>
      <c r="B1048" s="74" t="s">
        <v>285</v>
      </c>
      <c r="C1048" s="75"/>
      <c r="D1048" s="75"/>
      <c r="E1048" s="75"/>
      <c r="F1048" s="75"/>
      <c r="G1048" s="75"/>
      <c r="H1048" s="75"/>
      <c r="I1048" s="75"/>
      <c r="J1048" s="75"/>
      <c r="K1048" s="76"/>
    </row>
    <row r="1049" spans="1:11">
      <c r="A1049" s="8">
        <v>1039</v>
      </c>
      <c r="B1049" s="40" t="s">
        <v>84</v>
      </c>
      <c r="C1049" s="5">
        <f>D1049+E1049+F1049+G1049+H1049+I1049+J1049</f>
        <v>60267.599999999991</v>
      </c>
      <c r="D1049" s="5">
        <f>D1051+D1052+D1053</f>
        <v>12125.1</v>
      </c>
      <c r="E1049" s="5">
        <f>E1051+E1052+E1053</f>
        <v>12612</v>
      </c>
      <c r="F1049" s="5">
        <f t="shared" ref="F1049:J1049" si="770">F1051+F1052+F1053</f>
        <v>1267.3</v>
      </c>
      <c r="G1049" s="5">
        <f t="shared" si="770"/>
        <v>7072.5</v>
      </c>
      <c r="H1049" s="5">
        <f t="shared" si="770"/>
        <v>8919.5999999999985</v>
      </c>
      <c r="I1049" s="5">
        <f t="shared" si="770"/>
        <v>9011.2999999999993</v>
      </c>
      <c r="J1049" s="5">
        <f t="shared" si="770"/>
        <v>9259.7999999999993</v>
      </c>
      <c r="K1049" s="10"/>
    </row>
    <row r="1050" spans="1:11">
      <c r="A1050" s="8">
        <v>1040</v>
      </c>
      <c r="B1050" s="41" t="s">
        <v>2</v>
      </c>
      <c r="C1050" s="6">
        <f t="shared" ref="C1050" si="771">D1050+E1050+F1050+G1050+H1050+I1050+J1050</f>
        <v>0</v>
      </c>
      <c r="D1050" s="6">
        <f t="shared" ref="D1050" si="772">E1050+F1050+G1050+H1050+I1050+J1050+K1050</f>
        <v>0</v>
      </c>
      <c r="E1050" s="6">
        <f t="shared" ref="E1050" si="773">F1050+G1050+H1050+I1050+J1050+K1050+L1050</f>
        <v>0</v>
      </c>
      <c r="F1050" s="6">
        <f t="shared" ref="F1050" si="774">G1050+H1050+I1050+J1050+K1050+L1050+M1050</f>
        <v>0</v>
      </c>
      <c r="G1050" s="6">
        <f t="shared" ref="G1050" si="775">H1050+I1050+J1050+K1050+L1050+M1050+N1050</f>
        <v>0</v>
      </c>
      <c r="H1050" s="6">
        <f t="shared" ref="H1050" si="776">I1050+J1050+K1050+L1050+M1050+N1050+O1050</f>
        <v>0</v>
      </c>
      <c r="I1050" s="6">
        <f t="shared" ref="I1050" si="777">J1050+K1050+L1050+M1050+N1050+O1050+P1050</f>
        <v>0</v>
      </c>
      <c r="J1050" s="6">
        <f t="shared" ref="J1050" si="778">K1050+L1050+M1050+N1050+O1050+P1050+Q1050</f>
        <v>0</v>
      </c>
      <c r="K1050" s="10"/>
    </row>
    <row r="1051" spans="1:11">
      <c r="A1051" s="8">
        <v>1041</v>
      </c>
      <c r="B1051" s="10" t="s">
        <v>3</v>
      </c>
      <c r="C1051" s="6">
        <f t="shared" ref="C1051:C1056" si="779">D1051+E1051+F1051+G1051+H1051+I1051+J1051</f>
        <v>4742.2000000000007</v>
      </c>
      <c r="D1051" s="6">
        <f>D1057</f>
        <v>2771.1000000000004</v>
      </c>
      <c r="E1051" s="6">
        <f>E1057</f>
        <v>317.3</v>
      </c>
      <c r="F1051" s="6">
        <f t="shared" ref="F1051:J1051" si="780">F1057</f>
        <v>317.3</v>
      </c>
      <c r="G1051" s="6">
        <f t="shared" si="780"/>
        <v>315</v>
      </c>
      <c r="H1051" s="6">
        <f t="shared" si="780"/>
        <v>340.5</v>
      </c>
      <c r="I1051" s="6">
        <f t="shared" si="780"/>
        <v>340.5</v>
      </c>
      <c r="J1051" s="6">
        <f t="shared" si="780"/>
        <v>340.5</v>
      </c>
      <c r="K1051" s="10"/>
    </row>
    <row r="1052" spans="1:11">
      <c r="A1052" s="8">
        <v>1042</v>
      </c>
      <c r="B1052" s="10" t="s">
        <v>4</v>
      </c>
      <c r="C1052" s="6">
        <f t="shared" si="779"/>
        <v>55525.400000000009</v>
      </c>
      <c r="D1052" s="6">
        <f>D1058</f>
        <v>9354</v>
      </c>
      <c r="E1052" s="6">
        <f>E1058</f>
        <v>12294.7</v>
      </c>
      <c r="F1052" s="6">
        <f t="shared" ref="F1052:J1052" si="781">F1058</f>
        <v>950</v>
      </c>
      <c r="G1052" s="6">
        <f t="shared" si="781"/>
        <v>6757.5</v>
      </c>
      <c r="H1052" s="6">
        <f t="shared" si="781"/>
        <v>8579.0999999999985</v>
      </c>
      <c r="I1052" s="6">
        <f t="shared" si="781"/>
        <v>8670.7999999999993</v>
      </c>
      <c r="J1052" s="6">
        <f t="shared" si="781"/>
        <v>8919.2999999999993</v>
      </c>
      <c r="K1052" s="10"/>
    </row>
    <row r="1053" spans="1:11">
      <c r="A1053" s="8">
        <v>1043</v>
      </c>
      <c r="B1053" s="10" t="s">
        <v>23</v>
      </c>
      <c r="C1053" s="6">
        <f t="shared" si="779"/>
        <v>0</v>
      </c>
      <c r="D1053" s="6">
        <f t="shared" ref="D1053:E1054" si="782">E1053+F1053+G1053+H1053+I1053+J1053+K1053</f>
        <v>0</v>
      </c>
      <c r="E1053" s="6">
        <f t="shared" si="782"/>
        <v>0</v>
      </c>
      <c r="F1053" s="6">
        <f t="shared" ref="F1053:F1054" si="783">G1053+H1053+I1053+J1053+K1053+L1053+M1053</f>
        <v>0</v>
      </c>
      <c r="G1053" s="6">
        <f t="shared" ref="G1053:G1054" si="784">H1053+I1053+J1053+K1053+L1053+M1053+N1053</f>
        <v>0</v>
      </c>
      <c r="H1053" s="6">
        <f t="shared" ref="H1053:H1054" si="785">I1053+J1053+K1053+L1053+M1053+N1053+O1053</f>
        <v>0</v>
      </c>
      <c r="I1053" s="6">
        <f t="shared" ref="I1053:I1054" si="786">J1053+K1053+L1053+M1053+N1053+O1053+P1053</f>
        <v>0</v>
      </c>
      <c r="J1053" s="6">
        <f t="shared" ref="J1053:J1054" si="787">K1053+L1053+M1053+N1053+O1053+P1053+Q1053</f>
        <v>0</v>
      </c>
      <c r="K1053" s="10"/>
    </row>
    <row r="1054" spans="1:11">
      <c r="A1054" s="8">
        <v>1044</v>
      </c>
      <c r="B1054" s="10" t="s">
        <v>20</v>
      </c>
      <c r="C1054" s="6">
        <f t="shared" si="779"/>
        <v>0</v>
      </c>
      <c r="D1054" s="6">
        <f t="shared" si="782"/>
        <v>0</v>
      </c>
      <c r="E1054" s="6">
        <f t="shared" si="782"/>
        <v>0</v>
      </c>
      <c r="F1054" s="6">
        <f t="shared" si="783"/>
        <v>0</v>
      </c>
      <c r="G1054" s="6">
        <f t="shared" si="784"/>
        <v>0</v>
      </c>
      <c r="H1054" s="6">
        <f t="shared" si="785"/>
        <v>0</v>
      </c>
      <c r="I1054" s="6">
        <f t="shared" si="786"/>
        <v>0</v>
      </c>
      <c r="J1054" s="6">
        <f t="shared" si="787"/>
        <v>0</v>
      </c>
      <c r="K1054" s="10"/>
    </row>
    <row r="1055" spans="1:11" ht="25.5">
      <c r="A1055" s="8">
        <v>1045</v>
      </c>
      <c r="B1055" s="41" t="s">
        <v>61</v>
      </c>
      <c r="C1055" s="6">
        <f t="shared" si="779"/>
        <v>60267.599999999991</v>
      </c>
      <c r="D1055" s="6">
        <f>D1057+D1058+D1059</f>
        <v>12125.1</v>
      </c>
      <c r="E1055" s="6">
        <f>E1057+E1058+E1059</f>
        <v>12612</v>
      </c>
      <c r="F1055" s="6">
        <f t="shared" ref="F1055:J1055" si="788">F1057+F1058+F1059</f>
        <v>1267.3</v>
      </c>
      <c r="G1055" s="6">
        <f t="shared" si="788"/>
        <v>7072.5</v>
      </c>
      <c r="H1055" s="6">
        <f t="shared" si="788"/>
        <v>8919.5999999999985</v>
      </c>
      <c r="I1055" s="6">
        <f t="shared" si="788"/>
        <v>9011.2999999999993</v>
      </c>
      <c r="J1055" s="6">
        <f t="shared" si="788"/>
        <v>9259.7999999999993</v>
      </c>
      <c r="K1055" s="10"/>
    </row>
    <row r="1056" spans="1:11">
      <c r="A1056" s="8">
        <v>1046</v>
      </c>
      <c r="B1056" s="41" t="s">
        <v>2</v>
      </c>
      <c r="C1056" s="6">
        <f t="shared" si="779"/>
        <v>0</v>
      </c>
      <c r="D1056" s="6">
        <f t="shared" ref="D1056" si="789">E1056+F1056+G1056+H1056+I1056+J1056+K1056</f>
        <v>0</v>
      </c>
      <c r="E1056" s="6">
        <f t="shared" ref="E1056" si="790">F1056+G1056+H1056+I1056+J1056+K1056+L1056</f>
        <v>0</v>
      </c>
      <c r="F1056" s="6">
        <f t="shared" ref="F1056" si="791">G1056+H1056+I1056+J1056+K1056+L1056+M1056</f>
        <v>0</v>
      </c>
      <c r="G1056" s="6">
        <f t="shared" ref="G1056" si="792">H1056+I1056+J1056+K1056+L1056+M1056+N1056</f>
        <v>0</v>
      </c>
      <c r="H1056" s="6">
        <f t="shared" ref="H1056" si="793">I1056+J1056+K1056+L1056+M1056+N1056+O1056</f>
        <v>0</v>
      </c>
      <c r="I1056" s="6">
        <f t="shared" ref="I1056" si="794">J1056+K1056+L1056+M1056+N1056+O1056+P1056</f>
        <v>0</v>
      </c>
      <c r="J1056" s="6">
        <f t="shared" ref="J1056" si="795">K1056+L1056+M1056+N1056+O1056+P1056+Q1056</f>
        <v>0</v>
      </c>
      <c r="K1056" s="10"/>
    </row>
    <row r="1057" spans="1:11">
      <c r="A1057" s="8">
        <v>1047</v>
      </c>
      <c r="B1057" s="10" t="s">
        <v>3</v>
      </c>
      <c r="C1057" s="6">
        <f t="shared" ref="C1057:C1071" si="796">D1057+E1057+F1057+G1057+H1057+I1057+J1057</f>
        <v>4742.2000000000007</v>
      </c>
      <c r="D1057" s="6">
        <f>D1182+D1062+D1082+D1092+D1107</f>
        <v>2771.1000000000004</v>
      </c>
      <c r="E1057" s="6">
        <f t="shared" ref="E1057:J1057" si="797">E1182</f>
        <v>317.3</v>
      </c>
      <c r="F1057" s="6">
        <f t="shared" si="797"/>
        <v>317.3</v>
      </c>
      <c r="G1057" s="6">
        <f t="shared" si="797"/>
        <v>315</v>
      </c>
      <c r="H1057" s="6">
        <f t="shared" si="797"/>
        <v>340.5</v>
      </c>
      <c r="I1057" s="6">
        <f t="shared" si="797"/>
        <v>340.5</v>
      </c>
      <c r="J1057" s="6">
        <f t="shared" si="797"/>
        <v>340.5</v>
      </c>
      <c r="K1057" s="10"/>
    </row>
    <row r="1058" spans="1:11">
      <c r="A1058" s="8">
        <v>1048</v>
      </c>
      <c r="B1058" s="10" t="s">
        <v>4</v>
      </c>
      <c r="C1058" s="6">
        <f t="shared" si="796"/>
        <v>55525.400000000009</v>
      </c>
      <c r="D1058" s="6">
        <f t="shared" ref="D1058:J1058" si="798">D1063+D1083+D1093+D1108</f>
        <v>9354</v>
      </c>
      <c r="E1058" s="6">
        <f>E1063+E1083+E1093+E1108</f>
        <v>12294.7</v>
      </c>
      <c r="F1058" s="6">
        <f t="shared" si="798"/>
        <v>950</v>
      </c>
      <c r="G1058" s="6">
        <f t="shared" si="798"/>
        <v>6757.5</v>
      </c>
      <c r="H1058" s="6">
        <f t="shared" si="798"/>
        <v>8579.0999999999985</v>
      </c>
      <c r="I1058" s="6">
        <f t="shared" si="798"/>
        <v>8670.7999999999993</v>
      </c>
      <c r="J1058" s="6">
        <f t="shared" si="798"/>
        <v>8919.2999999999993</v>
      </c>
      <c r="K1058" s="10"/>
    </row>
    <row r="1059" spans="1:11">
      <c r="A1059" s="8">
        <v>1049</v>
      </c>
      <c r="B1059" s="10" t="s">
        <v>23</v>
      </c>
      <c r="C1059" s="6">
        <f t="shared" si="796"/>
        <v>0</v>
      </c>
      <c r="D1059" s="6">
        <f t="shared" ref="D1059:D1069" si="799">E1059+F1059+G1059+H1059+I1059+J1059+K1059</f>
        <v>0</v>
      </c>
      <c r="E1059" s="6">
        <f t="shared" ref="E1059:E1069" si="800">F1059+G1059+H1059+I1059+J1059+K1059+L1059</f>
        <v>0</v>
      </c>
      <c r="F1059" s="6">
        <f t="shared" ref="F1059:F1062" si="801">G1059+H1059+I1059+J1059+K1059+L1059+M1059</f>
        <v>0</v>
      </c>
      <c r="G1059" s="6">
        <f t="shared" ref="G1059:G1062" si="802">H1059+I1059+J1059+K1059+L1059+M1059+N1059</f>
        <v>0</v>
      </c>
      <c r="H1059" s="6">
        <f t="shared" ref="H1059:H1062" si="803">I1059+J1059+K1059+L1059+M1059+N1059+O1059</f>
        <v>0</v>
      </c>
      <c r="I1059" s="6">
        <f t="shared" ref="I1059:I1062" si="804">J1059+K1059+L1059+M1059+N1059+O1059+P1059</f>
        <v>0</v>
      </c>
      <c r="J1059" s="6">
        <f t="shared" ref="J1059:J1062" si="805">K1059+L1059+M1059+N1059+O1059+P1059+Q1059</f>
        <v>0</v>
      </c>
      <c r="K1059" s="10"/>
    </row>
    <row r="1060" spans="1:11" ht="15" customHeight="1">
      <c r="A1060" s="8">
        <v>1050</v>
      </c>
      <c r="B1060" s="44" t="s">
        <v>54</v>
      </c>
      <c r="C1060" s="5">
        <f t="shared" si="796"/>
        <v>29961.3</v>
      </c>
      <c r="D1060" s="5">
        <f>D1062+D1063+D1064</f>
        <v>4976.1000000000004</v>
      </c>
      <c r="E1060" s="5">
        <f>E1061+E1062+E1063</f>
        <v>3794.7</v>
      </c>
      <c r="F1060" s="5">
        <f>F1061+F1062+F1063+F1064</f>
        <v>0</v>
      </c>
      <c r="G1060" s="5">
        <f>G1063</f>
        <v>3885</v>
      </c>
      <c r="H1060" s="5">
        <f>H1063</f>
        <v>5583</v>
      </c>
      <c r="I1060" s="5">
        <f>I1063</f>
        <v>5750</v>
      </c>
      <c r="J1060" s="5">
        <f>J1063</f>
        <v>5972.5</v>
      </c>
      <c r="K1060" s="48">
        <v>85</v>
      </c>
    </row>
    <row r="1061" spans="1:11" ht="15" customHeight="1">
      <c r="A1061" s="8">
        <v>1051</v>
      </c>
      <c r="B1061" s="50" t="s">
        <v>2</v>
      </c>
      <c r="C1061" s="6">
        <f t="shared" si="796"/>
        <v>0</v>
      </c>
      <c r="D1061" s="6">
        <f t="shared" ref="D1061" si="806">E1061+F1061+G1061+H1061+I1061+J1061+K1061</f>
        <v>0</v>
      </c>
      <c r="E1061" s="6">
        <f t="shared" si="800"/>
        <v>0</v>
      </c>
      <c r="F1061" s="6">
        <f t="shared" si="801"/>
        <v>0</v>
      </c>
      <c r="G1061" s="6">
        <f t="shared" si="802"/>
        <v>0</v>
      </c>
      <c r="H1061" s="6">
        <f t="shared" si="803"/>
        <v>0</v>
      </c>
      <c r="I1061" s="6">
        <f t="shared" si="804"/>
        <v>0</v>
      </c>
      <c r="J1061" s="6">
        <f t="shared" si="805"/>
        <v>0</v>
      </c>
      <c r="K1061" s="38"/>
    </row>
    <row r="1062" spans="1:11">
      <c r="A1062" s="8">
        <v>1052</v>
      </c>
      <c r="B1062" s="10" t="s">
        <v>49</v>
      </c>
      <c r="C1062" s="6">
        <f t="shared" si="796"/>
        <v>0</v>
      </c>
      <c r="D1062" s="6">
        <f t="shared" si="799"/>
        <v>0</v>
      </c>
      <c r="E1062" s="6">
        <f t="shared" si="800"/>
        <v>0</v>
      </c>
      <c r="F1062" s="6">
        <f t="shared" si="801"/>
        <v>0</v>
      </c>
      <c r="G1062" s="6">
        <f t="shared" si="802"/>
        <v>0</v>
      </c>
      <c r="H1062" s="6">
        <f t="shared" si="803"/>
        <v>0</v>
      </c>
      <c r="I1062" s="6">
        <f t="shared" si="804"/>
        <v>0</v>
      </c>
      <c r="J1062" s="6">
        <f t="shared" si="805"/>
        <v>0</v>
      </c>
      <c r="K1062" s="10"/>
    </row>
    <row r="1063" spans="1:11" ht="15.75">
      <c r="A1063" s="8">
        <v>1053</v>
      </c>
      <c r="B1063" s="10" t="s">
        <v>50</v>
      </c>
      <c r="C1063" s="6">
        <f t="shared" si="796"/>
        <v>29961.3</v>
      </c>
      <c r="D1063" s="6">
        <f>D1068+D1073+D1078</f>
        <v>4976.1000000000004</v>
      </c>
      <c r="E1063" s="6">
        <f>E1068+E1073+E1078</f>
        <v>3794.7</v>
      </c>
      <c r="F1063" s="6">
        <f t="shared" ref="F1063:J1063" si="807">F1068+F1073</f>
        <v>0</v>
      </c>
      <c r="G1063" s="6">
        <f t="shared" si="807"/>
        <v>3885</v>
      </c>
      <c r="H1063" s="6">
        <f t="shared" si="807"/>
        <v>5583</v>
      </c>
      <c r="I1063" s="6">
        <f t="shared" si="807"/>
        <v>5750</v>
      </c>
      <c r="J1063" s="6">
        <f t="shared" si="807"/>
        <v>5972.5</v>
      </c>
      <c r="K1063" s="38"/>
    </row>
    <row r="1064" spans="1:11">
      <c r="A1064" s="8">
        <v>1054</v>
      </c>
      <c r="B1064" s="10" t="s">
        <v>21</v>
      </c>
      <c r="C1064" s="6">
        <f t="shared" si="796"/>
        <v>0</v>
      </c>
      <c r="D1064" s="6">
        <f t="shared" si="799"/>
        <v>0</v>
      </c>
      <c r="E1064" s="6">
        <f t="shared" si="800"/>
        <v>0</v>
      </c>
      <c r="F1064" s="6">
        <f t="shared" ref="F1064" si="808">G1064+H1064+I1064+J1064+K1064+L1064+M1064</f>
        <v>0</v>
      </c>
      <c r="G1064" s="6">
        <f t="shared" ref="G1064" si="809">H1064+I1064+J1064+K1064+L1064+M1064+N1064</f>
        <v>0</v>
      </c>
      <c r="H1064" s="6">
        <f t="shared" ref="H1064" si="810">I1064+J1064+K1064+L1064+M1064+N1064+O1064</f>
        <v>0</v>
      </c>
      <c r="I1064" s="6">
        <f t="shared" ref="I1064" si="811">J1064+K1064+L1064+M1064+N1064+O1064+P1064</f>
        <v>0</v>
      </c>
      <c r="J1064" s="6">
        <f t="shared" ref="J1064" si="812">K1064+L1064+M1064+N1064+O1064+P1064+Q1064</f>
        <v>0</v>
      </c>
      <c r="K1064" s="10"/>
    </row>
    <row r="1065" spans="1:11" ht="39" customHeight="1">
      <c r="A1065" s="8">
        <v>1055</v>
      </c>
      <c r="B1065" s="14" t="s">
        <v>256</v>
      </c>
      <c r="C1065" s="6">
        <f t="shared" si="796"/>
        <v>23870.7</v>
      </c>
      <c r="D1065" s="6">
        <f>D1067+D1068+D1069</f>
        <v>4156.5</v>
      </c>
      <c r="E1065" s="6">
        <f>E1067+E1068+E1069</f>
        <v>2423.6999999999998</v>
      </c>
      <c r="F1065" s="6">
        <f t="shared" ref="F1065:J1065" si="813">F1067+F1068+F1069</f>
        <v>0</v>
      </c>
      <c r="G1065" s="6">
        <f t="shared" si="813"/>
        <v>3885</v>
      </c>
      <c r="H1065" s="6">
        <f t="shared" si="813"/>
        <v>4283</v>
      </c>
      <c r="I1065" s="6">
        <f t="shared" si="813"/>
        <v>4450</v>
      </c>
      <c r="J1065" s="6">
        <f t="shared" si="813"/>
        <v>4672.5</v>
      </c>
      <c r="K1065" s="38"/>
    </row>
    <row r="1066" spans="1:11" ht="15.75" customHeight="1">
      <c r="A1066" s="8">
        <v>1056</v>
      </c>
      <c r="B1066" s="50" t="s">
        <v>2</v>
      </c>
      <c r="C1066" s="6">
        <f t="shared" si="796"/>
        <v>0</v>
      </c>
      <c r="D1066" s="6">
        <f t="shared" ref="D1066" si="814">E1066+F1066+G1066+H1066+I1066+J1066+K1066</f>
        <v>0</v>
      </c>
      <c r="E1066" s="6">
        <f t="shared" ref="E1066" si="815">F1066+G1066+H1066+I1066+J1066+K1066+L1066</f>
        <v>0</v>
      </c>
      <c r="F1066" s="6">
        <f t="shared" ref="F1066" si="816">G1066+H1066+I1066+J1066+K1066+L1066+M1066</f>
        <v>0</v>
      </c>
      <c r="G1066" s="6">
        <f t="shared" ref="G1066" si="817">H1066+I1066+J1066+K1066+L1066+M1066+N1066</f>
        <v>0</v>
      </c>
      <c r="H1066" s="6">
        <f t="shared" ref="H1066" si="818">I1066+J1066+K1066+L1066+M1066+N1066+O1066</f>
        <v>0</v>
      </c>
      <c r="I1066" s="6">
        <f t="shared" ref="I1066" si="819">J1066+K1066+L1066+M1066+N1066+O1066+P1066</f>
        <v>0</v>
      </c>
      <c r="J1066" s="6">
        <f t="shared" ref="J1066" si="820">K1066+L1066+M1066+N1066+O1066+P1066+Q1066</f>
        <v>0</v>
      </c>
      <c r="K1066" s="38"/>
    </row>
    <row r="1067" spans="1:11">
      <c r="A1067" s="8">
        <v>1057</v>
      </c>
      <c r="B1067" s="10" t="s">
        <v>49</v>
      </c>
      <c r="C1067" s="6">
        <f t="shared" si="796"/>
        <v>0</v>
      </c>
      <c r="D1067" s="6">
        <f t="shared" si="799"/>
        <v>0</v>
      </c>
      <c r="E1067" s="6">
        <f t="shared" si="800"/>
        <v>0</v>
      </c>
      <c r="F1067" s="6">
        <f t="shared" ref="F1067" si="821">G1067+H1067+I1067+J1067+K1067+L1067+M1067</f>
        <v>0</v>
      </c>
      <c r="G1067" s="6">
        <f t="shared" ref="G1067" si="822">H1067+I1067+J1067+K1067+L1067+M1067+N1067</f>
        <v>0</v>
      </c>
      <c r="H1067" s="6">
        <f t="shared" ref="H1067" si="823">I1067+J1067+K1067+L1067+M1067+N1067+O1067</f>
        <v>0</v>
      </c>
      <c r="I1067" s="6">
        <f t="shared" ref="I1067" si="824">J1067+K1067+L1067+M1067+N1067+O1067+P1067</f>
        <v>0</v>
      </c>
      <c r="J1067" s="6">
        <f t="shared" ref="J1067" si="825">K1067+L1067+M1067+N1067+O1067+P1067+Q1067</f>
        <v>0</v>
      </c>
      <c r="K1067" s="10"/>
    </row>
    <row r="1068" spans="1:11" ht="15.75">
      <c r="A1068" s="8">
        <v>1058</v>
      </c>
      <c r="B1068" s="10" t="s">
        <v>50</v>
      </c>
      <c r="C1068" s="6">
        <f t="shared" si="796"/>
        <v>23870.7</v>
      </c>
      <c r="D1068" s="6">
        <f>3000+700-100+576.1-19.6</f>
        <v>4156.5</v>
      </c>
      <c r="E1068" s="6">
        <f>3295.5-1000+128.2</f>
        <v>2423.6999999999998</v>
      </c>
      <c r="F1068" s="6">
        <v>0</v>
      </c>
      <c r="G1068" s="6">
        <v>3885</v>
      </c>
      <c r="H1068" s="6">
        <v>4283</v>
      </c>
      <c r="I1068" s="6">
        <v>4450</v>
      </c>
      <c r="J1068" s="6">
        <v>4672.5</v>
      </c>
      <c r="K1068" s="38"/>
    </row>
    <row r="1069" spans="1:11">
      <c r="A1069" s="8">
        <v>1059</v>
      </c>
      <c r="B1069" s="10" t="s">
        <v>21</v>
      </c>
      <c r="C1069" s="6">
        <f t="shared" si="796"/>
        <v>0</v>
      </c>
      <c r="D1069" s="6">
        <f t="shared" si="799"/>
        <v>0</v>
      </c>
      <c r="E1069" s="6">
        <f t="shared" si="800"/>
        <v>0</v>
      </c>
      <c r="F1069" s="6">
        <f t="shared" ref="F1069" si="826">G1069+H1069+I1069+J1069+K1069+L1069+M1069</f>
        <v>0</v>
      </c>
      <c r="G1069" s="6">
        <f t="shared" ref="G1069" si="827">H1069+I1069+J1069+K1069+L1069+M1069+N1069</f>
        <v>0</v>
      </c>
      <c r="H1069" s="6">
        <f t="shared" ref="H1069" si="828">I1069+J1069+K1069+L1069+M1069+N1069+O1069</f>
        <v>0</v>
      </c>
      <c r="I1069" s="6">
        <f t="shared" ref="I1069" si="829">J1069+K1069+L1069+M1069+N1069+O1069+P1069</f>
        <v>0</v>
      </c>
      <c r="J1069" s="6">
        <f t="shared" ref="J1069" si="830">K1069+L1069+M1069+N1069+O1069+P1069+Q1069</f>
        <v>0</v>
      </c>
      <c r="K1069" s="10"/>
    </row>
    <row r="1070" spans="1:11" s="58" customFormat="1" ht="51">
      <c r="A1070" s="8">
        <v>1060</v>
      </c>
      <c r="B1070" s="13" t="s">
        <v>257</v>
      </c>
      <c r="C1070" s="6">
        <f t="shared" si="796"/>
        <v>4928.8999999999996</v>
      </c>
      <c r="D1070" s="6">
        <f>D1072+D1073+D1074</f>
        <v>752.6</v>
      </c>
      <c r="E1070" s="6">
        <f>E1072+E1073+E1074</f>
        <v>276.3</v>
      </c>
      <c r="F1070" s="6">
        <f t="shared" ref="F1070:J1070" si="831">F1072+F1073+F1074</f>
        <v>0</v>
      </c>
      <c r="G1070" s="6">
        <f t="shared" si="831"/>
        <v>0</v>
      </c>
      <c r="H1070" s="6">
        <f t="shared" si="831"/>
        <v>1300</v>
      </c>
      <c r="I1070" s="6">
        <f t="shared" si="831"/>
        <v>1300</v>
      </c>
      <c r="J1070" s="6">
        <f t="shared" si="831"/>
        <v>1300</v>
      </c>
      <c r="K1070" s="38"/>
    </row>
    <row r="1071" spans="1:11" ht="15.75">
      <c r="A1071" s="8">
        <v>1061</v>
      </c>
      <c r="B1071" s="13" t="s">
        <v>2</v>
      </c>
      <c r="C1071" s="6">
        <f t="shared" si="796"/>
        <v>0</v>
      </c>
      <c r="D1071" s="6">
        <f t="shared" ref="D1071" si="832">E1071+F1071+G1071+H1071+I1071+J1071+K1071</f>
        <v>0</v>
      </c>
      <c r="E1071" s="6">
        <f t="shared" ref="E1071" si="833">F1071+G1071+H1071+I1071+J1071+K1071+L1071</f>
        <v>0</v>
      </c>
      <c r="F1071" s="6">
        <f t="shared" ref="F1071" si="834">G1071+H1071+I1071+J1071+K1071+L1071+M1071</f>
        <v>0</v>
      </c>
      <c r="G1071" s="6">
        <f t="shared" ref="G1071" si="835">H1071+I1071+J1071+K1071+L1071+M1071+N1071</f>
        <v>0</v>
      </c>
      <c r="H1071" s="6">
        <f t="shared" ref="H1071" si="836">I1071+J1071+K1071+L1071+M1071+N1071+O1071</f>
        <v>0</v>
      </c>
      <c r="I1071" s="6">
        <f t="shared" ref="I1071" si="837">J1071+K1071+L1071+M1071+N1071+O1071+P1071</f>
        <v>0</v>
      </c>
      <c r="J1071" s="6">
        <f t="shared" ref="J1071" si="838">K1071+L1071+M1071+N1071+O1071+P1071+Q1071</f>
        <v>0</v>
      </c>
      <c r="K1071" s="38"/>
    </row>
    <row r="1072" spans="1:11">
      <c r="A1072" s="8">
        <v>1062</v>
      </c>
      <c r="B1072" s="10" t="s">
        <v>49</v>
      </c>
      <c r="C1072" s="6">
        <f t="shared" ref="C1072:C1150" si="839">D1072+E1072+F1072+G1072+H1072+I1072+J1072</f>
        <v>0</v>
      </c>
      <c r="D1072" s="6">
        <f t="shared" ref="D1072:D1149" si="840">E1072+F1072+G1072+H1072+I1072+J1072+K1072</f>
        <v>0</v>
      </c>
      <c r="E1072" s="6">
        <f t="shared" ref="E1072:E1149" si="841">F1072+G1072+H1072+I1072+J1072+K1072+L1072</f>
        <v>0</v>
      </c>
      <c r="F1072" s="6">
        <f t="shared" ref="F1072" si="842">G1072+H1072+I1072+J1072+K1072+L1072+M1072</f>
        <v>0</v>
      </c>
      <c r="G1072" s="6">
        <f t="shared" ref="G1072" si="843">H1072+I1072+J1072+K1072+L1072+M1072+N1072</f>
        <v>0</v>
      </c>
      <c r="H1072" s="6">
        <f t="shared" ref="H1072" si="844">I1072+J1072+K1072+L1072+M1072+N1072+O1072</f>
        <v>0</v>
      </c>
      <c r="I1072" s="6">
        <f t="shared" ref="I1072" si="845">J1072+K1072+L1072+M1072+N1072+O1072+P1072</f>
        <v>0</v>
      </c>
      <c r="J1072" s="6">
        <f t="shared" ref="J1072" si="846">K1072+L1072+M1072+N1072+O1072+P1072+Q1072</f>
        <v>0</v>
      </c>
      <c r="K1072" s="10"/>
    </row>
    <row r="1073" spans="1:11" ht="15.75">
      <c r="A1073" s="8">
        <v>1063</v>
      </c>
      <c r="B1073" s="10" t="s">
        <v>50</v>
      </c>
      <c r="C1073" s="6">
        <f t="shared" si="839"/>
        <v>4928.8999999999996</v>
      </c>
      <c r="D1073" s="6">
        <f>700+100-67+19.6</f>
        <v>752.6</v>
      </c>
      <c r="E1073" s="6">
        <f>404.5-128.2</f>
        <v>276.3</v>
      </c>
      <c r="F1073" s="6">
        <v>0</v>
      </c>
      <c r="G1073" s="6">
        <v>0</v>
      </c>
      <c r="H1073" s="6">
        <v>1300</v>
      </c>
      <c r="I1073" s="6">
        <v>1300</v>
      </c>
      <c r="J1073" s="6">
        <v>1300</v>
      </c>
      <c r="K1073" s="38"/>
    </row>
    <row r="1074" spans="1:11">
      <c r="A1074" s="8">
        <v>1064</v>
      </c>
      <c r="B1074" s="10" t="s">
        <v>21</v>
      </c>
      <c r="C1074" s="6">
        <f t="shared" si="839"/>
        <v>0</v>
      </c>
      <c r="D1074" s="6"/>
      <c r="E1074" s="6">
        <f t="shared" si="841"/>
        <v>0</v>
      </c>
      <c r="F1074" s="6">
        <f t="shared" ref="F1074" si="847">G1074+H1074+I1074+J1074+K1074+L1074+M1074</f>
        <v>0</v>
      </c>
      <c r="G1074" s="6">
        <f t="shared" ref="G1074" si="848">H1074+I1074+J1074+K1074+L1074+M1074+N1074</f>
        <v>0</v>
      </c>
      <c r="H1074" s="6">
        <f t="shared" ref="H1074" si="849">I1074+J1074+K1074+L1074+M1074+N1074+O1074</f>
        <v>0</v>
      </c>
      <c r="I1074" s="6">
        <f t="shared" ref="I1074" si="850">J1074+K1074+L1074+M1074+N1074+O1074+P1074</f>
        <v>0</v>
      </c>
      <c r="J1074" s="6">
        <f t="shared" ref="J1074" si="851">K1074+L1074+M1074+N1074+O1074+P1074+Q1074</f>
        <v>0</v>
      </c>
      <c r="K1074" s="10"/>
    </row>
    <row r="1075" spans="1:11" ht="25.5">
      <c r="A1075" s="8">
        <v>1065</v>
      </c>
      <c r="B1075" s="13" t="s">
        <v>339</v>
      </c>
      <c r="C1075" s="6">
        <f>D1075+E1075+F1075+G1075+H1075+I1075+J1075</f>
        <v>1161.7</v>
      </c>
      <c r="D1075" s="6">
        <f>D1076+D1077+D1078+D1079</f>
        <v>67</v>
      </c>
      <c r="E1075" s="6">
        <f>E1076+E1077+E1078+E1079</f>
        <v>1094.7</v>
      </c>
      <c r="F1075" s="6">
        <v>0</v>
      </c>
      <c r="G1075" s="6">
        <v>0</v>
      </c>
      <c r="H1075" s="6">
        <v>0</v>
      </c>
      <c r="I1075" s="6">
        <v>0</v>
      </c>
      <c r="J1075" s="6">
        <v>0</v>
      </c>
      <c r="K1075" s="10"/>
    </row>
    <row r="1076" spans="1:11">
      <c r="A1076" s="8">
        <v>1066</v>
      </c>
      <c r="B1076" s="10" t="s">
        <v>2</v>
      </c>
      <c r="C1076" s="6">
        <v>0</v>
      </c>
      <c r="D1076" s="6">
        <v>0</v>
      </c>
      <c r="E1076" s="6">
        <v>0</v>
      </c>
      <c r="F1076" s="6">
        <v>0</v>
      </c>
      <c r="G1076" s="6">
        <v>0</v>
      </c>
      <c r="H1076" s="6">
        <v>0</v>
      </c>
      <c r="I1076" s="6">
        <v>0</v>
      </c>
      <c r="J1076" s="6">
        <v>0</v>
      </c>
      <c r="K1076" s="10"/>
    </row>
    <row r="1077" spans="1:11">
      <c r="A1077" s="8">
        <v>1067</v>
      </c>
      <c r="B1077" s="10" t="s">
        <v>49</v>
      </c>
      <c r="C1077" s="6">
        <v>0</v>
      </c>
      <c r="D1077" s="6">
        <v>0</v>
      </c>
      <c r="E1077" s="6">
        <v>0</v>
      </c>
      <c r="F1077" s="6">
        <v>0</v>
      </c>
      <c r="G1077" s="6">
        <v>0</v>
      </c>
      <c r="H1077" s="6">
        <v>0</v>
      </c>
      <c r="I1077" s="6">
        <v>0</v>
      </c>
      <c r="J1077" s="6">
        <v>0</v>
      </c>
      <c r="K1077" s="10"/>
    </row>
    <row r="1078" spans="1:11">
      <c r="A1078" s="8">
        <v>1068</v>
      </c>
      <c r="B1078" s="10" t="s">
        <v>50</v>
      </c>
      <c r="C1078" s="6">
        <f>D1078+E1078+F1078+G1078+H1078+I1078+J1078</f>
        <v>1161.7</v>
      </c>
      <c r="D1078" s="6">
        <v>67</v>
      </c>
      <c r="E1078" s="6">
        <v>1094.7</v>
      </c>
      <c r="F1078" s="6">
        <v>0</v>
      </c>
      <c r="G1078" s="6">
        <v>0</v>
      </c>
      <c r="H1078" s="6">
        <v>0</v>
      </c>
      <c r="I1078" s="6">
        <v>0</v>
      </c>
      <c r="J1078" s="6">
        <v>0</v>
      </c>
      <c r="K1078" s="10"/>
    </row>
    <row r="1079" spans="1:11">
      <c r="A1079" s="8">
        <v>1069</v>
      </c>
      <c r="B1079" s="10" t="s">
        <v>21</v>
      </c>
      <c r="C1079" s="6">
        <v>0</v>
      </c>
      <c r="D1079" s="6">
        <v>0</v>
      </c>
      <c r="E1079" s="6">
        <v>0</v>
      </c>
      <c r="F1079" s="6">
        <v>0</v>
      </c>
      <c r="G1079" s="6">
        <v>0</v>
      </c>
      <c r="H1079" s="6">
        <v>0</v>
      </c>
      <c r="I1079" s="6">
        <v>0</v>
      </c>
      <c r="J1079" s="6">
        <v>0</v>
      </c>
      <c r="K1079" s="10"/>
    </row>
    <row r="1080" spans="1:11" ht="27">
      <c r="A1080" s="8">
        <v>1070</v>
      </c>
      <c r="B1080" s="44" t="s">
        <v>55</v>
      </c>
      <c r="C1080" s="5">
        <f t="shared" si="839"/>
        <v>1104.9000000000001</v>
      </c>
      <c r="D1080" s="5">
        <f>D1082+D1083+D1084</f>
        <v>126.1</v>
      </c>
      <c r="E1080" s="5">
        <f>E1082+E1083+E1084</f>
        <v>150</v>
      </c>
      <c r="F1080" s="5">
        <f t="shared" ref="F1080:J1080" si="852">F1082+F1083+F1084</f>
        <v>150</v>
      </c>
      <c r="G1080" s="5">
        <f t="shared" si="852"/>
        <v>157.5</v>
      </c>
      <c r="H1080" s="5">
        <f t="shared" si="852"/>
        <v>165.4</v>
      </c>
      <c r="I1080" s="5">
        <f t="shared" si="852"/>
        <v>173.6</v>
      </c>
      <c r="J1080" s="5">
        <f t="shared" si="852"/>
        <v>182.3</v>
      </c>
      <c r="K1080" s="48">
        <v>84</v>
      </c>
    </row>
    <row r="1081" spans="1:11" ht="15.75">
      <c r="A1081" s="8">
        <v>1071</v>
      </c>
      <c r="B1081" s="44" t="s">
        <v>2</v>
      </c>
      <c r="C1081" s="6">
        <f t="shared" si="839"/>
        <v>0</v>
      </c>
      <c r="D1081" s="6">
        <f t="shared" ref="D1081" si="853">E1081+F1081+G1081+H1081+I1081+J1081+K1081</f>
        <v>0</v>
      </c>
      <c r="E1081" s="6">
        <f t="shared" ref="E1081" si="854">F1081+G1081+H1081+I1081+J1081+K1081+L1081</f>
        <v>0</v>
      </c>
      <c r="F1081" s="6">
        <f t="shared" ref="F1081" si="855">G1081+H1081+I1081+J1081+K1081+L1081+M1081</f>
        <v>0</v>
      </c>
      <c r="G1081" s="6">
        <f t="shared" ref="G1081" si="856">H1081+I1081+J1081+K1081+L1081+M1081+N1081</f>
        <v>0</v>
      </c>
      <c r="H1081" s="6">
        <f t="shared" ref="H1081" si="857">I1081+J1081+K1081+L1081+M1081+N1081+O1081</f>
        <v>0</v>
      </c>
      <c r="I1081" s="6">
        <f t="shared" ref="I1081" si="858">J1081+K1081+L1081+M1081+N1081+O1081+P1081</f>
        <v>0</v>
      </c>
      <c r="J1081" s="6">
        <f t="shared" ref="J1081" si="859">K1081+L1081+M1081+N1081+O1081+P1081+Q1081</f>
        <v>0</v>
      </c>
      <c r="K1081" s="38"/>
    </row>
    <row r="1082" spans="1:11">
      <c r="A1082" s="8">
        <v>1072</v>
      </c>
      <c r="B1082" s="10" t="s">
        <v>49</v>
      </c>
      <c r="C1082" s="6">
        <f t="shared" si="839"/>
        <v>0</v>
      </c>
      <c r="D1082" s="6">
        <f t="shared" si="840"/>
        <v>0</v>
      </c>
      <c r="E1082" s="6">
        <f t="shared" si="841"/>
        <v>0</v>
      </c>
      <c r="F1082" s="6">
        <f t="shared" ref="F1082" si="860">G1082+H1082+I1082+J1082+K1082+L1082+M1082</f>
        <v>0</v>
      </c>
      <c r="G1082" s="6">
        <f t="shared" ref="G1082" si="861">H1082+I1082+J1082+K1082+L1082+M1082+N1082</f>
        <v>0</v>
      </c>
      <c r="H1082" s="6">
        <f t="shared" ref="H1082" si="862">I1082+J1082+K1082+L1082+M1082+N1082+O1082</f>
        <v>0</v>
      </c>
      <c r="I1082" s="6">
        <f t="shared" ref="I1082" si="863">J1082+K1082+L1082+M1082+N1082+O1082+P1082</f>
        <v>0</v>
      </c>
      <c r="J1082" s="6">
        <f t="shared" ref="J1082" si="864">K1082+L1082+M1082+N1082+O1082+P1082+Q1082</f>
        <v>0</v>
      </c>
      <c r="K1082" s="10"/>
    </row>
    <row r="1083" spans="1:11" ht="15.75">
      <c r="A1083" s="8">
        <v>1073</v>
      </c>
      <c r="B1083" s="10" t="s">
        <v>50</v>
      </c>
      <c r="C1083" s="6">
        <f t="shared" si="839"/>
        <v>1104.9000000000001</v>
      </c>
      <c r="D1083" s="6">
        <f>D1088</f>
        <v>126.1</v>
      </c>
      <c r="E1083" s="6">
        <v>150</v>
      </c>
      <c r="F1083" s="6">
        <v>150</v>
      </c>
      <c r="G1083" s="6">
        <v>157.5</v>
      </c>
      <c r="H1083" s="6">
        <v>165.4</v>
      </c>
      <c r="I1083" s="6">
        <v>173.6</v>
      </c>
      <c r="J1083" s="6">
        <v>182.3</v>
      </c>
      <c r="K1083" s="38"/>
    </row>
    <row r="1084" spans="1:11">
      <c r="A1084" s="8">
        <v>1074</v>
      </c>
      <c r="B1084" s="10" t="s">
        <v>21</v>
      </c>
      <c r="C1084" s="6">
        <f t="shared" si="839"/>
        <v>0</v>
      </c>
      <c r="D1084" s="6">
        <f t="shared" si="840"/>
        <v>0</v>
      </c>
      <c r="E1084" s="6">
        <f t="shared" si="841"/>
        <v>0</v>
      </c>
      <c r="F1084" s="6">
        <f t="shared" ref="F1084" si="865">G1084+H1084+I1084+J1084+K1084+L1084+M1084</f>
        <v>0</v>
      </c>
      <c r="G1084" s="6">
        <f t="shared" ref="G1084" si="866">H1084+I1084+J1084+K1084+L1084+M1084+N1084</f>
        <v>0</v>
      </c>
      <c r="H1084" s="6">
        <f t="shared" ref="H1084" si="867">I1084+J1084+K1084+L1084+M1084+N1084+O1084</f>
        <v>0</v>
      </c>
      <c r="I1084" s="6">
        <f t="shared" ref="I1084" si="868">J1084+K1084+L1084+M1084+N1084+O1084+P1084</f>
        <v>0</v>
      </c>
      <c r="J1084" s="6">
        <f t="shared" ref="J1084" si="869">K1084+L1084+M1084+N1084+O1084+P1084+Q1084</f>
        <v>0</v>
      </c>
      <c r="K1084" s="10"/>
    </row>
    <row r="1085" spans="1:11" ht="26.25">
      <c r="A1085" s="8">
        <v>1075</v>
      </c>
      <c r="B1085" s="14" t="s">
        <v>258</v>
      </c>
      <c r="C1085" s="6">
        <f t="shared" si="839"/>
        <v>1104.9000000000001</v>
      </c>
      <c r="D1085" s="6">
        <f>D1087+D1088+D1089</f>
        <v>126.1</v>
      </c>
      <c r="E1085" s="6">
        <f>E1087+E1088+E1089</f>
        <v>150</v>
      </c>
      <c r="F1085" s="6">
        <f t="shared" ref="F1085:J1085" si="870">F1087+F1088+F1089</f>
        <v>150</v>
      </c>
      <c r="G1085" s="6">
        <f t="shared" si="870"/>
        <v>157.5</v>
      </c>
      <c r="H1085" s="6">
        <f t="shared" si="870"/>
        <v>165.4</v>
      </c>
      <c r="I1085" s="6">
        <f t="shared" si="870"/>
        <v>173.6</v>
      </c>
      <c r="J1085" s="6">
        <f t="shared" si="870"/>
        <v>182.3</v>
      </c>
      <c r="K1085" s="38"/>
    </row>
    <row r="1086" spans="1:11" ht="15.75">
      <c r="A1086" s="8">
        <v>1076</v>
      </c>
      <c r="B1086" s="14" t="s">
        <v>2</v>
      </c>
      <c r="C1086" s="6">
        <f t="shared" si="839"/>
        <v>0</v>
      </c>
      <c r="D1086" s="6">
        <f t="shared" ref="D1086" si="871">E1086+F1086+G1086+H1086+I1086+J1086+K1086</f>
        <v>0</v>
      </c>
      <c r="E1086" s="6">
        <f t="shared" ref="E1086" si="872">F1086+G1086+H1086+I1086+J1086+K1086+L1086</f>
        <v>0</v>
      </c>
      <c r="F1086" s="6">
        <f t="shared" ref="F1086" si="873">G1086+H1086+I1086+J1086+K1086+L1086+M1086</f>
        <v>0</v>
      </c>
      <c r="G1086" s="6">
        <f t="shared" ref="G1086" si="874">H1086+I1086+J1086+K1086+L1086+M1086+N1086</f>
        <v>0</v>
      </c>
      <c r="H1086" s="6">
        <f t="shared" ref="H1086" si="875">I1086+J1086+K1086+L1086+M1086+N1086+O1086</f>
        <v>0</v>
      </c>
      <c r="I1086" s="6">
        <f t="shared" ref="I1086" si="876">J1086+K1086+L1086+M1086+N1086+O1086+P1086</f>
        <v>0</v>
      </c>
      <c r="J1086" s="6">
        <f t="shared" ref="J1086" si="877">K1086+L1086+M1086+N1086+O1086+P1086+Q1086</f>
        <v>0</v>
      </c>
      <c r="K1086" s="38"/>
    </row>
    <row r="1087" spans="1:11">
      <c r="A1087" s="8">
        <v>1077</v>
      </c>
      <c r="B1087" s="10" t="s">
        <v>49</v>
      </c>
      <c r="C1087" s="6">
        <f t="shared" si="839"/>
        <v>0</v>
      </c>
      <c r="D1087" s="6">
        <f t="shared" si="840"/>
        <v>0</v>
      </c>
      <c r="E1087" s="6">
        <f t="shared" si="841"/>
        <v>0</v>
      </c>
      <c r="F1087" s="6">
        <f t="shared" ref="F1087" si="878">G1087+H1087+I1087+J1087+K1087+L1087+M1087</f>
        <v>0</v>
      </c>
      <c r="G1087" s="6">
        <f t="shared" ref="G1087" si="879">H1087+I1087+J1087+K1087+L1087+M1087+N1087</f>
        <v>0</v>
      </c>
      <c r="H1087" s="6">
        <f t="shared" ref="H1087" si="880">I1087+J1087+K1087+L1087+M1087+N1087+O1087</f>
        <v>0</v>
      </c>
      <c r="I1087" s="6">
        <f t="shared" ref="I1087" si="881">J1087+K1087+L1087+M1087+N1087+O1087+P1087</f>
        <v>0</v>
      </c>
      <c r="J1087" s="6">
        <f t="shared" ref="J1087" si="882">K1087+L1087+M1087+N1087+O1087+P1087+Q1087</f>
        <v>0</v>
      </c>
      <c r="K1087" s="10"/>
    </row>
    <row r="1088" spans="1:11" ht="15.75">
      <c r="A1088" s="8">
        <v>1078</v>
      </c>
      <c r="B1088" s="10" t="s">
        <v>50</v>
      </c>
      <c r="C1088" s="6">
        <f t="shared" si="839"/>
        <v>1104.9000000000001</v>
      </c>
      <c r="D1088" s="6">
        <f>150-23.9</f>
        <v>126.1</v>
      </c>
      <c r="E1088" s="6">
        <v>150</v>
      </c>
      <c r="F1088" s="6">
        <v>150</v>
      </c>
      <c r="G1088" s="6">
        <v>157.5</v>
      </c>
      <c r="H1088" s="6">
        <v>165.4</v>
      </c>
      <c r="I1088" s="6">
        <v>173.6</v>
      </c>
      <c r="J1088" s="6">
        <v>182.3</v>
      </c>
      <c r="K1088" s="38"/>
    </row>
    <row r="1089" spans="1:11">
      <c r="A1089" s="8">
        <v>1079</v>
      </c>
      <c r="B1089" s="10" t="s">
        <v>21</v>
      </c>
      <c r="C1089" s="6">
        <f t="shared" si="839"/>
        <v>0</v>
      </c>
      <c r="D1089" s="6">
        <f t="shared" si="840"/>
        <v>0</v>
      </c>
      <c r="E1089" s="6">
        <f t="shared" si="841"/>
        <v>0</v>
      </c>
      <c r="F1089" s="6">
        <f t="shared" ref="F1089" si="883">G1089+H1089+I1089+J1089+K1089+L1089+M1089</f>
        <v>0</v>
      </c>
      <c r="G1089" s="6">
        <f t="shared" ref="G1089" si="884">H1089+I1089+J1089+K1089+L1089+M1089+N1089</f>
        <v>0</v>
      </c>
      <c r="H1089" s="6">
        <f t="shared" ref="H1089" si="885">I1089+J1089+K1089+L1089+M1089+N1089+O1089</f>
        <v>0</v>
      </c>
      <c r="I1089" s="6">
        <f t="shared" ref="I1089" si="886">J1089+K1089+L1089+M1089+N1089+O1089+P1089</f>
        <v>0</v>
      </c>
      <c r="J1089" s="6">
        <f t="shared" ref="J1089" si="887">K1089+L1089+M1089+N1089+O1089+P1089+Q1089</f>
        <v>0</v>
      </c>
      <c r="K1089" s="10"/>
    </row>
    <row r="1090" spans="1:11" ht="15.75">
      <c r="A1090" s="8">
        <v>1080</v>
      </c>
      <c r="B1090" s="44" t="s">
        <v>56</v>
      </c>
      <c r="C1090" s="5">
        <f t="shared" si="839"/>
        <v>1902.9</v>
      </c>
      <c r="D1090" s="5">
        <f>D1092+D1093+D1094</f>
        <v>447.90000000000003</v>
      </c>
      <c r="E1090" s="5">
        <f>E1092+E1093+E1094</f>
        <v>350</v>
      </c>
      <c r="F1090" s="5">
        <f t="shared" ref="F1090:J1090" si="888">F1092+F1093+F1094</f>
        <v>200</v>
      </c>
      <c r="G1090" s="5">
        <f t="shared" si="888"/>
        <v>210</v>
      </c>
      <c r="H1090" s="5">
        <f t="shared" si="888"/>
        <v>220.5</v>
      </c>
      <c r="I1090" s="5">
        <f t="shared" si="888"/>
        <v>231.5</v>
      </c>
      <c r="J1090" s="5">
        <f t="shared" si="888"/>
        <v>243</v>
      </c>
      <c r="K1090" s="38"/>
    </row>
    <row r="1091" spans="1:11" ht="15.75">
      <c r="A1091" s="8">
        <v>1081</v>
      </c>
      <c r="B1091" s="50" t="s">
        <v>2</v>
      </c>
      <c r="C1091" s="6">
        <f t="shared" si="839"/>
        <v>0</v>
      </c>
      <c r="D1091" s="6">
        <f t="shared" ref="D1091" si="889">E1091+F1091+G1091+H1091+I1091+J1091+K1091</f>
        <v>0</v>
      </c>
      <c r="E1091" s="6">
        <f t="shared" ref="E1091" si="890">F1091+G1091+H1091+I1091+J1091+K1091+L1091</f>
        <v>0</v>
      </c>
      <c r="F1091" s="6">
        <f t="shared" ref="F1091" si="891">G1091+H1091+I1091+J1091+K1091+L1091+M1091</f>
        <v>0</v>
      </c>
      <c r="G1091" s="6">
        <f t="shared" ref="G1091" si="892">H1091+I1091+J1091+K1091+L1091+M1091+N1091</f>
        <v>0</v>
      </c>
      <c r="H1091" s="6">
        <f t="shared" ref="H1091" si="893">I1091+J1091+K1091+L1091+M1091+N1091+O1091</f>
        <v>0</v>
      </c>
      <c r="I1091" s="6">
        <f t="shared" ref="I1091" si="894">J1091+K1091+L1091+M1091+N1091+O1091+P1091</f>
        <v>0</v>
      </c>
      <c r="J1091" s="6">
        <f t="shared" ref="J1091" si="895">K1091+L1091+M1091+N1091+O1091+P1091+Q1091</f>
        <v>0</v>
      </c>
      <c r="K1091" s="38"/>
    </row>
    <row r="1092" spans="1:11">
      <c r="A1092" s="8">
        <v>1082</v>
      </c>
      <c r="B1092" s="10" t="s">
        <v>49</v>
      </c>
      <c r="C1092" s="6">
        <f t="shared" si="839"/>
        <v>0</v>
      </c>
      <c r="D1092" s="6">
        <f t="shared" si="840"/>
        <v>0</v>
      </c>
      <c r="E1092" s="6">
        <f t="shared" si="841"/>
        <v>0</v>
      </c>
      <c r="F1092" s="6">
        <f t="shared" ref="F1092" si="896">G1092+H1092+I1092+J1092+K1092+L1092+M1092</f>
        <v>0</v>
      </c>
      <c r="G1092" s="6">
        <f t="shared" ref="G1092" si="897">H1092+I1092+J1092+K1092+L1092+M1092+N1092</f>
        <v>0</v>
      </c>
      <c r="H1092" s="6">
        <f t="shared" ref="H1092" si="898">I1092+J1092+K1092+L1092+M1092+N1092+O1092</f>
        <v>0</v>
      </c>
      <c r="I1092" s="6">
        <f t="shared" ref="I1092" si="899">J1092+K1092+L1092+M1092+N1092+O1092+P1092</f>
        <v>0</v>
      </c>
      <c r="J1092" s="6">
        <f t="shared" ref="J1092" si="900">K1092+L1092+M1092+N1092+O1092+P1092+Q1092</f>
        <v>0</v>
      </c>
      <c r="K1092" s="10"/>
    </row>
    <row r="1093" spans="1:11" ht="15.75">
      <c r="A1093" s="8">
        <v>1083</v>
      </c>
      <c r="B1093" s="10" t="s">
        <v>50</v>
      </c>
      <c r="C1093" s="6">
        <f t="shared" si="839"/>
        <v>1902.9</v>
      </c>
      <c r="D1093" s="6">
        <f>D1098+D1103</f>
        <v>447.90000000000003</v>
      </c>
      <c r="E1093" s="6">
        <f>E1098+E1103</f>
        <v>350</v>
      </c>
      <c r="F1093" s="6">
        <f t="shared" ref="F1093:J1093" si="901">F1098</f>
        <v>200</v>
      </c>
      <c r="G1093" s="6">
        <f t="shared" si="901"/>
        <v>210</v>
      </c>
      <c r="H1093" s="6">
        <f t="shared" si="901"/>
        <v>220.5</v>
      </c>
      <c r="I1093" s="6">
        <f t="shared" si="901"/>
        <v>231.5</v>
      </c>
      <c r="J1093" s="6">
        <f t="shared" si="901"/>
        <v>243</v>
      </c>
      <c r="K1093" s="38"/>
    </row>
    <row r="1094" spans="1:11">
      <c r="A1094" s="8">
        <v>1084</v>
      </c>
      <c r="B1094" s="10" t="s">
        <v>21</v>
      </c>
      <c r="C1094" s="6">
        <f t="shared" si="839"/>
        <v>0</v>
      </c>
      <c r="D1094" s="6">
        <f t="shared" si="840"/>
        <v>0</v>
      </c>
      <c r="E1094" s="6">
        <f t="shared" si="841"/>
        <v>0</v>
      </c>
      <c r="F1094" s="6">
        <f t="shared" ref="F1094" si="902">G1094+H1094+I1094+J1094+K1094+L1094+M1094</f>
        <v>0</v>
      </c>
      <c r="G1094" s="6">
        <f t="shared" ref="G1094" si="903">H1094+I1094+J1094+K1094+L1094+M1094+N1094</f>
        <v>0</v>
      </c>
      <c r="H1094" s="6">
        <f t="shared" ref="H1094" si="904">I1094+J1094+K1094+L1094+M1094+N1094+O1094</f>
        <v>0</v>
      </c>
      <c r="I1094" s="6">
        <f t="shared" ref="I1094" si="905">J1094+K1094+L1094+M1094+N1094+O1094+P1094</f>
        <v>0</v>
      </c>
      <c r="J1094" s="6">
        <f t="shared" ref="J1094" si="906">K1094+L1094+M1094+N1094+O1094+P1094+Q1094</f>
        <v>0</v>
      </c>
      <c r="K1094" s="10"/>
    </row>
    <row r="1095" spans="1:11" ht="26.25" customHeight="1">
      <c r="A1095" s="8">
        <v>1085</v>
      </c>
      <c r="B1095" s="14" t="s">
        <v>306</v>
      </c>
      <c r="C1095" s="6">
        <f t="shared" si="839"/>
        <v>1802.9</v>
      </c>
      <c r="D1095" s="6">
        <f>D1097+D1098+D1099</f>
        <v>397.90000000000003</v>
      </c>
      <c r="E1095" s="6">
        <f>E1097+E1098+E1099</f>
        <v>300</v>
      </c>
      <c r="F1095" s="6">
        <f t="shared" ref="F1095:J1095" si="907">F1097+F1098+F1099</f>
        <v>200</v>
      </c>
      <c r="G1095" s="6">
        <f t="shared" si="907"/>
        <v>210</v>
      </c>
      <c r="H1095" s="6">
        <f t="shared" si="907"/>
        <v>220.5</v>
      </c>
      <c r="I1095" s="6">
        <f t="shared" si="907"/>
        <v>231.5</v>
      </c>
      <c r="J1095" s="6">
        <f t="shared" si="907"/>
        <v>243</v>
      </c>
      <c r="K1095" s="38"/>
    </row>
    <row r="1096" spans="1:11" ht="15.75">
      <c r="A1096" s="8">
        <v>1086</v>
      </c>
      <c r="B1096" s="14" t="s">
        <v>2</v>
      </c>
      <c r="C1096" s="6">
        <f t="shared" si="839"/>
        <v>0</v>
      </c>
      <c r="D1096" s="6">
        <f t="shared" ref="D1096" si="908">E1096+F1096+G1096+H1096+I1096+J1096+K1096</f>
        <v>0</v>
      </c>
      <c r="E1096" s="6">
        <f t="shared" ref="E1096" si="909">F1096+G1096+H1096+I1096+J1096+K1096+L1096</f>
        <v>0</v>
      </c>
      <c r="F1096" s="6">
        <f t="shared" ref="F1096" si="910">G1096+H1096+I1096+J1096+K1096+L1096+M1096</f>
        <v>0</v>
      </c>
      <c r="G1096" s="6">
        <f t="shared" ref="G1096" si="911">H1096+I1096+J1096+K1096+L1096+M1096+N1096</f>
        <v>0</v>
      </c>
      <c r="H1096" s="6">
        <f t="shared" ref="H1096" si="912">I1096+J1096+K1096+L1096+M1096+N1096+O1096</f>
        <v>0</v>
      </c>
      <c r="I1096" s="6">
        <f t="shared" ref="I1096" si="913">J1096+K1096+L1096+M1096+N1096+O1096+P1096</f>
        <v>0</v>
      </c>
      <c r="J1096" s="6">
        <f t="shared" ref="J1096" si="914">K1096+L1096+M1096+N1096+O1096+P1096+Q1096</f>
        <v>0</v>
      </c>
      <c r="K1096" s="38"/>
    </row>
    <row r="1097" spans="1:11">
      <c r="A1097" s="8">
        <v>1087</v>
      </c>
      <c r="B1097" s="10" t="s">
        <v>49</v>
      </c>
      <c r="C1097" s="6">
        <f t="shared" si="839"/>
        <v>0</v>
      </c>
      <c r="D1097" s="6">
        <f t="shared" si="840"/>
        <v>0</v>
      </c>
      <c r="E1097" s="6">
        <f t="shared" si="841"/>
        <v>0</v>
      </c>
      <c r="F1097" s="6">
        <f t="shared" ref="F1097" si="915">G1097+H1097+I1097+J1097+K1097+L1097+M1097</f>
        <v>0</v>
      </c>
      <c r="G1097" s="6">
        <f t="shared" ref="G1097" si="916">H1097+I1097+J1097+K1097+L1097+M1097+N1097</f>
        <v>0</v>
      </c>
      <c r="H1097" s="6">
        <f t="shared" ref="H1097" si="917">I1097+J1097+K1097+L1097+M1097+N1097+O1097</f>
        <v>0</v>
      </c>
      <c r="I1097" s="6">
        <f t="shared" ref="I1097" si="918">J1097+K1097+L1097+M1097+N1097+O1097+P1097</f>
        <v>0</v>
      </c>
      <c r="J1097" s="6">
        <f t="shared" ref="J1097" si="919">K1097+L1097+M1097+N1097+O1097+P1097+Q1097</f>
        <v>0</v>
      </c>
      <c r="K1097" s="10"/>
    </row>
    <row r="1098" spans="1:11" ht="15.75">
      <c r="A1098" s="8">
        <v>1088</v>
      </c>
      <c r="B1098" s="10" t="s">
        <v>50</v>
      </c>
      <c r="C1098" s="6">
        <f t="shared" si="839"/>
        <v>1802.9</v>
      </c>
      <c r="D1098" s="6">
        <f>1067-251.8-119.1-217.9-80.3</f>
        <v>397.90000000000003</v>
      </c>
      <c r="E1098" s="6">
        <v>300</v>
      </c>
      <c r="F1098" s="6">
        <v>200</v>
      </c>
      <c r="G1098" s="6">
        <v>210</v>
      </c>
      <c r="H1098" s="6">
        <v>220.5</v>
      </c>
      <c r="I1098" s="6">
        <v>231.5</v>
      </c>
      <c r="J1098" s="6">
        <v>243</v>
      </c>
      <c r="K1098" s="38"/>
    </row>
    <row r="1099" spans="1:11">
      <c r="A1099" s="8">
        <v>1089</v>
      </c>
      <c r="B1099" s="10" t="s">
        <v>21</v>
      </c>
      <c r="C1099" s="6">
        <f t="shared" si="839"/>
        <v>0</v>
      </c>
      <c r="D1099" s="6">
        <f t="shared" ref="D1099:D1104" si="920">E1099+F1099+G1099+H1099+I1099+J1099+K1099</f>
        <v>0</v>
      </c>
      <c r="E1099" s="6">
        <f t="shared" ref="E1099:E1104" si="921">F1099+G1099+H1099+I1099+J1099+K1099+L1099</f>
        <v>0</v>
      </c>
      <c r="F1099" s="6">
        <f t="shared" ref="F1099:F1104" si="922">G1099+H1099+I1099+J1099+K1099+L1099+M1099</f>
        <v>0</v>
      </c>
      <c r="G1099" s="6">
        <f t="shared" ref="G1099:G1104" si="923">H1099+I1099+J1099+K1099+L1099+M1099+N1099</f>
        <v>0</v>
      </c>
      <c r="H1099" s="6">
        <f t="shared" ref="H1099:H1104" si="924">I1099+J1099+K1099+L1099+M1099+N1099+O1099</f>
        <v>0</v>
      </c>
      <c r="I1099" s="6">
        <f t="shared" ref="I1099:I1104" si="925">J1099+K1099+L1099+M1099+N1099+O1099+P1099</f>
        <v>0</v>
      </c>
      <c r="J1099" s="6">
        <f t="shared" ref="J1099:J1104" si="926">K1099+L1099+M1099+N1099+O1099+P1099+Q1099</f>
        <v>0</v>
      </c>
      <c r="K1099" s="10"/>
    </row>
    <row r="1100" spans="1:11">
      <c r="A1100" s="8">
        <v>1090</v>
      </c>
      <c r="B1100" s="13" t="s">
        <v>316</v>
      </c>
      <c r="C1100" s="6">
        <f t="shared" si="839"/>
        <v>100</v>
      </c>
      <c r="D1100" s="6">
        <f>D1101+D1102+D1103+D1104</f>
        <v>50</v>
      </c>
      <c r="E1100" s="6">
        <f>E1101+E1102+E1103+E1104</f>
        <v>50</v>
      </c>
      <c r="F1100" s="6">
        <f t="shared" si="922"/>
        <v>0</v>
      </c>
      <c r="G1100" s="6">
        <f t="shared" si="923"/>
        <v>0</v>
      </c>
      <c r="H1100" s="6">
        <f t="shared" si="924"/>
        <v>0</v>
      </c>
      <c r="I1100" s="6">
        <f t="shared" si="925"/>
        <v>0</v>
      </c>
      <c r="J1100" s="6">
        <f t="shared" si="926"/>
        <v>0</v>
      </c>
      <c r="K1100" s="10"/>
    </row>
    <row r="1101" spans="1:11">
      <c r="A1101" s="8">
        <v>1091</v>
      </c>
      <c r="B1101" s="14" t="s">
        <v>2</v>
      </c>
      <c r="C1101" s="6">
        <f t="shared" si="839"/>
        <v>0</v>
      </c>
      <c r="D1101" s="6">
        <f t="shared" si="920"/>
        <v>0</v>
      </c>
      <c r="E1101" s="6">
        <f t="shared" si="921"/>
        <v>0</v>
      </c>
      <c r="F1101" s="6">
        <f t="shared" si="922"/>
        <v>0</v>
      </c>
      <c r="G1101" s="6">
        <f t="shared" si="923"/>
        <v>0</v>
      </c>
      <c r="H1101" s="6">
        <f t="shared" si="924"/>
        <v>0</v>
      </c>
      <c r="I1101" s="6">
        <f t="shared" si="925"/>
        <v>0</v>
      </c>
      <c r="J1101" s="6">
        <f t="shared" si="926"/>
        <v>0</v>
      </c>
      <c r="K1101" s="10"/>
    </row>
    <row r="1102" spans="1:11">
      <c r="A1102" s="8">
        <v>1092</v>
      </c>
      <c r="B1102" s="10" t="s">
        <v>49</v>
      </c>
      <c r="C1102" s="6">
        <f t="shared" si="839"/>
        <v>0</v>
      </c>
      <c r="D1102" s="6">
        <f t="shared" si="920"/>
        <v>0</v>
      </c>
      <c r="E1102" s="6">
        <f t="shared" si="921"/>
        <v>0</v>
      </c>
      <c r="F1102" s="6">
        <f t="shared" si="922"/>
        <v>0</v>
      </c>
      <c r="G1102" s="6">
        <f t="shared" si="923"/>
        <v>0</v>
      </c>
      <c r="H1102" s="6">
        <f t="shared" si="924"/>
        <v>0</v>
      </c>
      <c r="I1102" s="6">
        <f t="shared" si="925"/>
        <v>0</v>
      </c>
      <c r="J1102" s="6">
        <f t="shared" si="926"/>
        <v>0</v>
      </c>
      <c r="K1102" s="10"/>
    </row>
    <row r="1103" spans="1:11">
      <c r="A1103" s="8">
        <v>1093</v>
      </c>
      <c r="B1103" s="10" t="s">
        <v>50</v>
      </c>
      <c r="C1103" s="6">
        <f t="shared" si="839"/>
        <v>100</v>
      </c>
      <c r="D1103" s="6">
        <v>50</v>
      </c>
      <c r="E1103" s="6">
        <v>50</v>
      </c>
      <c r="F1103" s="6">
        <f t="shared" si="922"/>
        <v>0</v>
      </c>
      <c r="G1103" s="6">
        <f t="shared" si="923"/>
        <v>0</v>
      </c>
      <c r="H1103" s="6">
        <f t="shared" si="924"/>
        <v>0</v>
      </c>
      <c r="I1103" s="6">
        <f t="shared" si="925"/>
        <v>0</v>
      </c>
      <c r="J1103" s="6">
        <f t="shared" si="926"/>
        <v>0</v>
      </c>
      <c r="K1103" s="10"/>
    </row>
    <row r="1104" spans="1:11">
      <c r="A1104" s="8">
        <v>1094</v>
      </c>
      <c r="B1104" s="10" t="s">
        <v>21</v>
      </c>
      <c r="C1104" s="6">
        <f t="shared" si="839"/>
        <v>0</v>
      </c>
      <c r="D1104" s="6">
        <f t="shared" si="920"/>
        <v>0</v>
      </c>
      <c r="E1104" s="6">
        <f t="shared" si="921"/>
        <v>0</v>
      </c>
      <c r="F1104" s="6">
        <f t="shared" si="922"/>
        <v>0</v>
      </c>
      <c r="G1104" s="6">
        <f t="shared" si="923"/>
        <v>0</v>
      </c>
      <c r="H1104" s="6">
        <f t="shared" si="924"/>
        <v>0</v>
      </c>
      <c r="I1104" s="6">
        <f t="shared" si="925"/>
        <v>0</v>
      </c>
      <c r="J1104" s="6">
        <f t="shared" si="926"/>
        <v>0</v>
      </c>
      <c r="K1104" s="10"/>
    </row>
    <row r="1105" spans="1:11" ht="40.5">
      <c r="A1105" s="8">
        <v>1095</v>
      </c>
      <c r="B1105" s="44" t="s">
        <v>57</v>
      </c>
      <c r="C1105" s="5">
        <f t="shared" si="839"/>
        <v>25005.4</v>
      </c>
      <c r="D1105" s="5">
        <f>D1107+D1108+D1109</f>
        <v>6253</v>
      </c>
      <c r="E1105" s="5">
        <f>E1107+E1108</f>
        <v>8000</v>
      </c>
      <c r="F1105" s="5">
        <f t="shared" ref="F1105:J1105" si="927">F1107+F1108</f>
        <v>600</v>
      </c>
      <c r="G1105" s="5">
        <f t="shared" si="927"/>
        <v>2505</v>
      </c>
      <c r="H1105" s="5">
        <f t="shared" si="927"/>
        <v>2610.1999999999998</v>
      </c>
      <c r="I1105" s="5">
        <f t="shared" si="927"/>
        <v>2515.6999999999998</v>
      </c>
      <c r="J1105" s="5">
        <f t="shared" si="927"/>
        <v>2521.5</v>
      </c>
      <c r="K1105" s="48">
        <v>88.9</v>
      </c>
    </row>
    <row r="1106" spans="1:11" ht="15.75">
      <c r="A1106" s="8">
        <v>1096</v>
      </c>
      <c r="B1106" s="50" t="s">
        <v>2</v>
      </c>
      <c r="C1106" s="6">
        <f t="shared" si="839"/>
        <v>0</v>
      </c>
      <c r="D1106" s="6">
        <f t="shared" ref="D1106" si="928">E1106+F1106+G1106+H1106+I1106+J1106+K1106</f>
        <v>0</v>
      </c>
      <c r="E1106" s="6">
        <f t="shared" ref="E1106" si="929">F1106+G1106+H1106+I1106+J1106+K1106+L1106</f>
        <v>0</v>
      </c>
      <c r="F1106" s="6">
        <f t="shared" ref="F1106" si="930">G1106+H1106+I1106+J1106+K1106+L1106+M1106</f>
        <v>0</v>
      </c>
      <c r="G1106" s="6">
        <f t="shared" ref="G1106" si="931">H1106+I1106+J1106+K1106+L1106+M1106+N1106</f>
        <v>0</v>
      </c>
      <c r="H1106" s="6">
        <f t="shared" ref="H1106" si="932">I1106+J1106+K1106+L1106+M1106+N1106+O1106</f>
        <v>0</v>
      </c>
      <c r="I1106" s="6">
        <f t="shared" ref="I1106" si="933">J1106+K1106+L1106+M1106+N1106+O1106+P1106</f>
        <v>0</v>
      </c>
      <c r="J1106" s="6">
        <f t="shared" ref="J1106" si="934">K1106+L1106+M1106+N1106+O1106+P1106+Q1106</f>
        <v>0</v>
      </c>
      <c r="K1106" s="38"/>
    </row>
    <row r="1107" spans="1:11">
      <c r="A1107" s="8">
        <v>1097</v>
      </c>
      <c r="B1107" s="10" t="s">
        <v>49</v>
      </c>
      <c r="C1107" s="6">
        <f t="shared" si="839"/>
        <v>2449.1000000000004</v>
      </c>
      <c r="D1107" s="6">
        <f>D1127+D1157+D1177</f>
        <v>2449.1000000000004</v>
      </c>
      <c r="E1107" s="6">
        <v>0</v>
      </c>
      <c r="F1107" s="6">
        <v>0</v>
      </c>
      <c r="G1107" s="6">
        <v>0</v>
      </c>
      <c r="H1107" s="6">
        <v>0</v>
      </c>
      <c r="I1107" s="6">
        <v>0</v>
      </c>
      <c r="J1107" s="6">
        <v>0</v>
      </c>
      <c r="K1107" s="10"/>
    </row>
    <row r="1108" spans="1:11" ht="15.75">
      <c r="A1108" s="8">
        <v>1098</v>
      </c>
      <c r="B1108" s="10" t="s">
        <v>50</v>
      </c>
      <c r="C1108" s="6">
        <f t="shared" si="839"/>
        <v>22556.3</v>
      </c>
      <c r="D1108" s="6">
        <f>D1113+D1118+D1123+D1128+D1133+D1138+D1143+D1148+D1153+D1158+D1163+D1173+D1178</f>
        <v>3803.9</v>
      </c>
      <c r="E1108" s="6">
        <f t="shared" ref="E1108:J1108" si="935">E1113+E1118+E1123+E1128+E1133+E1138+E1143+E1148+E1153+E1158+E1163+E1168</f>
        <v>8000</v>
      </c>
      <c r="F1108" s="6">
        <f t="shared" si="935"/>
        <v>600</v>
      </c>
      <c r="G1108" s="6">
        <f t="shared" si="935"/>
        <v>2505</v>
      </c>
      <c r="H1108" s="6">
        <f t="shared" si="935"/>
        <v>2610.1999999999998</v>
      </c>
      <c r="I1108" s="6">
        <f t="shared" si="935"/>
        <v>2515.6999999999998</v>
      </c>
      <c r="J1108" s="6">
        <f t="shared" si="935"/>
        <v>2521.5</v>
      </c>
      <c r="K1108" s="38"/>
    </row>
    <row r="1109" spans="1:11">
      <c r="A1109" s="8">
        <v>1099</v>
      </c>
      <c r="B1109" s="10" t="s">
        <v>21</v>
      </c>
      <c r="C1109" s="6">
        <f t="shared" si="839"/>
        <v>0</v>
      </c>
      <c r="D1109" s="6">
        <f t="shared" si="840"/>
        <v>0</v>
      </c>
      <c r="E1109" s="6">
        <f t="shared" si="841"/>
        <v>0</v>
      </c>
      <c r="F1109" s="6">
        <f t="shared" ref="F1109" si="936">G1109+H1109+I1109+J1109+K1109+L1109+M1109</f>
        <v>0</v>
      </c>
      <c r="G1109" s="6">
        <f t="shared" ref="G1109" si="937">H1109+I1109+J1109+K1109+L1109+M1109+N1109</f>
        <v>0</v>
      </c>
      <c r="H1109" s="6">
        <f t="shared" ref="H1109" si="938">I1109+J1109+K1109+L1109+M1109+N1109+O1109</f>
        <v>0</v>
      </c>
      <c r="I1109" s="6">
        <f t="shared" ref="I1109" si="939">J1109+K1109+L1109+M1109+N1109+O1109+P1109</f>
        <v>0</v>
      </c>
      <c r="J1109" s="6">
        <f t="shared" ref="J1109" si="940">K1109+L1109+M1109+N1109+O1109+P1109+Q1109</f>
        <v>0</v>
      </c>
      <c r="K1109" s="10"/>
    </row>
    <row r="1110" spans="1:11" ht="25.5">
      <c r="A1110" s="8">
        <v>1100</v>
      </c>
      <c r="B1110" s="13" t="s">
        <v>259</v>
      </c>
      <c r="C1110" s="6">
        <f t="shared" si="839"/>
        <v>6400</v>
      </c>
      <c r="D1110" s="6">
        <f>D1112+D1113+D1114</f>
        <v>1000</v>
      </c>
      <c r="E1110" s="6">
        <f>E1112+E1113+E1114</f>
        <v>1000</v>
      </c>
      <c r="F1110" s="6">
        <f t="shared" ref="F1110:J1110" si="941">F1112+F1113+F1114</f>
        <v>0</v>
      </c>
      <c r="G1110" s="6">
        <f t="shared" si="941"/>
        <v>1100</v>
      </c>
      <c r="H1110" s="6">
        <f t="shared" si="941"/>
        <v>1100</v>
      </c>
      <c r="I1110" s="6">
        <f t="shared" si="941"/>
        <v>1100</v>
      </c>
      <c r="J1110" s="6">
        <f t="shared" si="941"/>
        <v>1100</v>
      </c>
      <c r="K1110" s="38"/>
    </row>
    <row r="1111" spans="1:11" ht="15.75">
      <c r="A1111" s="8">
        <v>1101</v>
      </c>
      <c r="B1111" s="13" t="s">
        <v>2</v>
      </c>
      <c r="C1111" s="6">
        <f t="shared" si="839"/>
        <v>0</v>
      </c>
      <c r="D1111" s="6">
        <f t="shared" ref="D1111" si="942">E1111+F1111+G1111+H1111+I1111+J1111+K1111</f>
        <v>0</v>
      </c>
      <c r="E1111" s="6">
        <f t="shared" ref="E1111" si="943">F1111+G1111+H1111+I1111+J1111+K1111+L1111</f>
        <v>0</v>
      </c>
      <c r="F1111" s="6">
        <f t="shared" ref="F1111" si="944">G1111+H1111+I1111+J1111+K1111+L1111+M1111</f>
        <v>0</v>
      </c>
      <c r="G1111" s="6">
        <f t="shared" ref="G1111" si="945">H1111+I1111+J1111+K1111+L1111+M1111+N1111</f>
        <v>0</v>
      </c>
      <c r="H1111" s="6">
        <f t="shared" ref="H1111" si="946">I1111+J1111+K1111+L1111+M1111+N1111+O1111</f>
        <v>0</v>
      </c>
      <c r="I1111" s="6">
        <f t="shared" ref="I1111" si="947">J1111+K1111+L1111+M1111+N1111+O1111+P1111</f>
        <v>0</v>
      </c>
      <c r="J1111" s="6">
        <f t="shared" ref="J1111" si="948">K1111+L1111+M1111+N1111+O1111+P1111+Q1111</f>
        <v>0</v>
      </c>
      <c r="K1111" s="38"/>
    </row>
    <row r="1112" spans="1:11">
      <c r="A1112" s="8">
        <v>1102</v>
      </c>
      <c r="B1112" s="10" t="s">
        <v>49</v>
      </c>
      <c r="C1112" s="6">
        <f t="shared" si="839"/>
        <v>0</v>
      </c>
      <c r="D1112" s="6">
        <f t="shared" si="840"/>
        <v>0</v>
      </c>
      <c r="E1112" s="6">
        <f t="shared" si="841"/>
        <v>0</v>
      </c>
      <c r="F1112" s="6">
        <f t="shared" ref="F1112" si="949">G1112+H1112+I1112+J1112+K1112+L1112+M1112</f>
        <v>0</v>
      </c>
      <c r="G1112" s="6">
        <f t="shared" ref="G1112" si="950">H1112+I1112+J1112+K1112+L1112+M1112+N1112</f>
        <v>0</v>
      </c>
      <c r="H1112" s="6">
        <f t="shared" ref="H1112" si="951">I1112+J1112+K1112+L1112+M1112+N1112+O1112</f>
        <v>0</v>
      </c>
      <c r="I1112" s="6">
        <f t="shared" ref="I1112" si="952">J1112+K1112+L1112+M1112+N1112+O1112+P1112</f>
        <v>0</v>
      </c>
      <c r="J1112" s="6">
        <f t="shared" ref="J1112" si="953">K1112+L1112+M1112+N1112+O1112+P1112+Q1112</f>
        <v>0</v>
      </c>
      <c r="K1112" s="10"/>
    </row>
    <row r="1113" spans="1:11" ht="15.75">
      <c r="A1113" s="8">
        <v>1103</v>
      </c>
      <c r="B1113" s="10" t="s">
        <v>50</v>
      </c>
      <c r="C1113" s="6">
        <f t="shared" si="839"/>
        <v>6400</v>
      </c>
      <c r="D1113" s="6">
        <v>1000</v>
      </c>
      <c r="E1113" s="6">
        <v>1000</v>
      </c>
      <c r="F1113" s="6">
        <v>0</v>
      </c>
      <c r="G1113" s="6">
        <v>1100</v>
      </c>
      <c r="H1113" s="6">
        <v>1100</v>
      </c>
      <c r="I1113" s="6">
        <v>1100</v>
      </c>
      <c r="J1113" s="6">
        <v>1100</v>
      </c>
      <c r="K1113" s="38"/>
    </row>
    <row r="1114" spans="1:11">
      <c r="A1114" s="8">
        <v>1104</v>
      </c>
      <c r="B1114" s="10" t="s">
        <v>21</v>
      </c>
      <c r="C1114" s="6">
        <f t="shared" si="839"/>
        <v>0</v>
      </c>
      <c r="D1114" s="6">
        <f t="shared" si="840"/>
        <v>0</v>
      </c>
      <c r="E1114" s="6">
        <f t="shared" si="841"/>
        <v>0</v>
      </c>
      <c r="F1114" s="6">
        <f t="shared" ref="F1114" si="954">G1114+H1114+I1114+J1114+K1114+L1114+M1114</f>
        <v>0</v>
      </c>
      <c r="G1114" s="6">
        <f t="shared" ref="G1114" si="955">H1114+I1114+J1114+K1114+L1114+M1114+N1114</f>
        <v>0</v>
      </c>
      <c r="H1114" s="6">
        <f t="shared" ref="H1114" si="956">I1114+J1114+K1114+L1114+M1114+N1114+O1114</f>
        <v>0</v>
      </c>
      <c r="I1114" s="6">
        <f t="shared" ref="I1114" si="957">J1114+K1114+L1114+M1114+N1114+O1114+P1114</f>
        <v>0</v>
      </c>
      <c r="J1114" s="6">
        <f t="shared" ref="J1114" si="958">K1114+L1114+M1114+N1114+O1114+P1114+Q1114</f>
        <v>0</v>
      </c>
      <c r="K1114" s="10"/>
    </row>
    <row r="1115" spans="1:11" ht="26.25">
      <c r="A1115" s="8">
        <v>1105</v>
      </c>
      <c r="B1115" s="14" t="s">
        <v>260</v>
      </c>
      <c r="C1115" s="6">
        <f t="shared" si="839"/>
        <v>800</v>
      </c>
      <c r="D1115" s="6">
        <f>D1117+D1118+D1119</f>
        <v>100</v>
      </c>
      <c r="E1115" s="6">
        <f>E1117+E1118+E1119</f>
        <v>100</v>
      </c>
      <c r="F1115" s="6">
        <f t="shared" ref="F1115:J1115" si="959">F1117+F1118+F1119</f>
        <v>200</v>
      </c>
      <c r="G1115" s="6">
        <f t="shared" si="959"/>
        <v>100</v>
      </c>
      <c r="H1115" s="6">
        <f t="shared" si="959"/>
        <v>100</v>
      </c>
      <c r="I1115" s="6">
        <f t="shared" si="959"/>
        <v>100</v>
      </c>
      <c r="J1115" s="6">
        <f t="shared" si="959"/>
        <v>100</v>
      </c>
      <c r="K1115" s="38"/>
    </row>
    <row r="1116" spans="1:11" ht="15.75">
      <c r="A1116" s="8">
        <v>1106</v>
      </c>
      <c r="B1116" s="14" t="s">
        <v>2</v>
      </c>
      <c r="C1116" s="6">
        <f t="shared" si="839"/>
        <v>0</v>
      </c>
      <c r="D1116" s="6">
        <f t="shared" ref="D1116" si="960">E1116+F1116+G1116+H1116+I1116+J1116+K1116</f>
        <v>0</v>
      </c>
      <c r="E1116" s="6">
        <f t="shared" ref="E1116" si="961">F1116+G1116+H1116+I1116+J1116+K1116+L1116</f>
        <v>0</v>
      </c>
      <c r="F1116" s="6">
        <f t="shared" ref="F1116" si="962">G1116+H1116+I1116+J1116+K1116+L1116+M1116</f>
        <v>0</v>
      </c>
      <c r="G1116" s="6">
        <f t="shared" ref="G1116" si="963">H1116+I1116+J1116+K1116+L1116+M1116+N1116</f>
        <v>0</v>
      </c>
      <c r="H1116" s="6">
        <f t="shared" ref="H1116" si="964">I1116+J1116+K1116+L1116+M1116+N1116+O1116</f>
        <v>0</v>
      </c>
      <c r="I1116" s="6">
        <f t="shared" ref="I1116" si="965">J1116+K1116+L1116+M1116+N1116+O1116+P1116</f>
        <v>0</v>
      </c>
      <c r="J1116" s="6">
        <f t="shared" ref="J1116" si="966">K1116+L1116+M1116+N1116+O1116+P1116+Q1116</f>
        <v>0</v>
      </c>
      <c r="K1116" s="38"/>
    </row>
    <row r="1117" spans="1:11">
      <c r="A1117" s="8">
        <v>1107</v>
      </c>
      <c r="B1117" s="10" t="s">
        <v>49</v>
      </c>
      <c r="C1117" s="6">
        <f t="shared" si="839"/>
        <v>0</v>
      </c>
      <c r="D1117" s="6">
        <f t="shared" si="840"/>
        <v>0</v>
      </c>
      <c r="E1117" s="6">
        <f t="shared" si="841"/>
        <v>0</v>
      </c>
      <c r="F1117" s="6">
        <f t="shared" ref="F1117" si="967">G1117+H1117+I1117+J1117+K1117+L1117+M1117</f>
        <v>0</v>
      </c>
      <c r="G1117" s="6">
        <f t="shared" ref="G1117" si="968">H1117+I1117+J1117+K1117+L1117+M1117+N1117</f>
        <v>0</v>
      </c>
      <c r="H1117" s="6">
        <f t="shared" ref="H1117" si="969">I1117+J1117+K1117+L1117+M1117+N1117+O1117</f>
        <v>0</v>
      </c>
      <c r="I1117" s="6">
        <f t="shared" ref="I1117" si="970">J1117+K1117+L1117+M1117+N1117+O1117+P1117</f>
        <v>0</v>
      </c>
      <c r="J1117" s="6">
        <f t="shared" ref="J1117" si="971">K1117+L1117+M1117+N1117+O1117+P1117+Q1117</f>
        <v>0</v>
      </c>
      <c r="K1117" s="10"/>
    </row>
    <row r="1118" spans="1:11" ht="15.75">
      <c r="A1118" s="8">
        <v>1108</v>
      </c>
      <c r="B1118" s="10" t="s">
        <v>50</v>
      </c>
      <c r="C1118" s="6">
        <f t="shared" si="839"/>
        <v>800</v>
      </c>
      <c r="D1118" s="6">
        <v>100</v>
      </c>
      <c r="E1118" s="6">
        <v>100</v>
      </c>
      <c r="F1118" s="6">
        <v>200</v>
      </c>
      <c r="G1118" s="6">
        <v>100</v>
      </c>
      <c r="H1118" s="6">
        <v>100</v>
      </c>
      <c r="I1118" s="6">
        <v>100</v>
      </c>
      <c r="J1118" s="6">
        <v>100</v>
      </c>
      <c r="K1118" s="38"/>
    </row>
    <row r="1119" spans="1:11">
      <c r="A1119" s="8">
        <v>1109</v>
      </c>
      <c r="B1119" s="10" t="s">
        <v>21</v>
      </c>
      <c r="C1119" s="6">
        <f t="shared" si="839"/>
        <v>0</v>
      </c>
      <c r="D1119" s="6">
        <f t="shared" si="840"/>
        <v>0</v>
      </c>
      <c r="E1119" s="6">
        <f t="shared" si="841"/>
        <v>0</v>
      </c>
      <c r="F1119" s="6">
        <f t="shared" ref="F1119:F1122" si="972">G1119+H1119+I1119+J1119+K1119+L1119+M1119</f>
        <v>0</v>
      </c>
      <c r="G1119" s="6">
        <f t="shared" ref="G1119:G1122" si="973">H1119+I1119+J1119+K1119+L1119+M1119+N1119</f>
        <v>0</v>
      </c>
      <c r="H1119" s="6">
        <f t="shared" ref="H1119:H1122" si="974">I1119+J1119+K1119+L1119+M1119+N1119+O1119</f>
        <v>0</v>
      </c>
      <c r="I1119" s="6">
        <f t="shared" ref="I1119:I1122" si="975">J1119+K1119+L1119+M1119+N1119+O1119+P1119</f>
        <v>0</v>
      </c>
      <c r="J1119" s="6">
        <f t="shared" ref="J1119:J1122" si="976">K1119+L1119+M1119+N1119+O1119+P1119+Q1119</f>
        <v>0</v>
      </c>
      <c r="K1119" s="10"/>
    </row>
    <row r="1120" spans="1:11" ht="26.25">
      <c r="A1120" s="8">
        <v>1110</v>
      </c>
      <c r="B1120" s="14" t="s">
        <v>261</v>
      </c>
      <c r="C1120" s="6">
        <f t="shared" si="839"/>
        <v>261.5</v>
      </c>
      <c r="D1120" s="6">
        <f>D1122+D1123+D1124</f>
        <v>61.5</v>
      </c>
      <c r="E1120" s="6">
        <f>E1121+E1122+E1123+E1124</f>
        <v>100</v>
      </c>
      <c r="F1120" s="6">
        <f>F1121+F1122+F1123+F1124</f>
        <v>100</v>
      </c>
      <c r="G1120" s="6">
        <f t="shared" si="973"/>
        <v>0</v>
      </c>
      <c r="H1120" s="6">
        <f t="shared" si="974"/>
        <v>0</v>
      </c>
      <c r="I1120" s="6">
        <f t="shared" si="975"/>
        <v>0</v>
      </c>
      <c r="J1120" s="6">
        <f t="shared" si="976"/>
        <v>0</v>
      </c>
      <c r="K1120" s="38"/>
    </row>
    <row r="1121" spans="1:12" ht="15.75">
      <c r="A1121" s="8">
        <v>1111</v>
      </c>
      <c r="B1121" s="14" t="s">
        <v>2</v>
      </c>
      <c r="C1121" s="6">
        <f t="shared" si="839"/>
        <v>0</v>
      </c>
      <c r="D1121" s="6">
        <f t="shared" ref="D1121" si="977">E1121+F1121+G1121+H1121+I1121+J1121+K1121</f>
        <v>0</v>
      </c>
      <c r="E1121" s="6">
        <f t="shared" si="841"/>
        <v>0</v>
      </c>
      <c r="F1121" s="6">
        <f t="shared" si="972"/>
        <v>0</v>
      </c>
      <c r="G1121" s="6">
        <f t="shared" si="973"/>
        <v>0</v>
      </c>
      <c r="H1121" s="6">
        <f t="shared" si="974"/>
        <v>0</v>
      </c>
      <c r="I1121" s="6">
        <f t="shared" si="975"/>
        <v>0</v>
      </c>
      <c r="J1121" s="6">
        <f t="shared" si="976"/>
        <v>0</v>
      </c>
      <c r="K1121" s="38"/>
    </row>
    <row r="1122" spans="1:12">
      <c r="A1122" s="8">
        <v>1112</v>
      </c>
      <c r="B1122" s="10" t="s">
        <v>49</v>
      </c>
      <c r="C1122" s="6">
        <f t="shared" si="839"/>
        <v>0</v>
      </c>
      <c r="D1122" s="6">
        <f t="shared" si="840"/>
        <v>0</v>
      </c>
      <c r="E1122" s="6">
        <f t="shared" si="841"/>
        <v>0</v>
      </c>
      <c r="F1122" s="6">
        <f t="shared" si="972"/>
        <v>0</v>
      </c>
      <c r="G1122" s="6">
        <f t="shared" si="973"/>
        <v>0</v>
      </c>
      <c r="H1122" s="6">
        <f t="shared" si="974"/>
        <v>0</v>
      </c>
      <c r="I1122" s="6">
        <f t="shared" si="975"/>
        <v>0</v>
      </c>
      <c r="J1122" s="6">
        <f t="shared" si="976"/>
        <v>0</v>
      </c>
      <c r="K1122" s="10"/>
    </row>
    <row r="1123" spans="1:12" ht="15.75">
      <c r="A1123" s="8">
        <v>1113</v>
      </c>
      <c r="B1123" s="10" t="s">
        <v>50</v>
      </c>
      <c r="C1123" s="6">
        <f t="shared" si="839"/>
        <v>561.5</v>
      </c>
      <c r="D1123" s="6">
        <f>100-38.5</f>
        <v>61.5</v>
      </c>
      <c r="E1123" s="6">
        <v>100</v>
      </c>
      <c r="F1123" s="6">
        <v>100</v>
      </c>
      <c r="G1123" s="6">
        <v>0</v>
      </c>
      <c r="H1123" s="6">
        <v>100</v>
      </c>
      <c r="I1123" s="6">
        <v>100</v>
      </c>
      <c r="J1123" s="6">
        <v>100</v>
      </c>
      <c r="K1123" s="38"/>
    </row>
    <row r="1124" spans="1:12">
      <c r="A1124" s="8">
        <v>1114</v>
      </c>
      <c r="B1124" s="10" t="s">
        <v>21</v>
      </c>
      <c r="C1124" s="6">
        <f t="shared" si="839"/>
        <v>0</v>
      </c>
      <c r="D1124" s="6">
        <f t="shared" si="840"/>
        <v>0</v>
      </c>
      <c r="E1124" s="6">
        <f t="shared" si="841"/>
        <v>0</v>
      </c>
      <c r="F1124" s="6">
        <f t="shared" ref="F1124" si="978">G1124+H1124+I1124+J1124+K1124+L1124+M1124</f>
        <v>0</v>
      </c>
      <c r="G1124" s="6">
        <f t="shared" ref="G1124" si="979">H1124+I1124+J1124+K1124+L1124+M1124+N1124</f>
        <v>0</v>
      </c>
      <c r="H1124" s="6">
        <f t="shared" ref="H1124" si="980">I1124+J1124+K1124+L1124+M1124+N1124+O1124</f>
        <v>0</v>
      </c>
      <c r="I1124" s="6">
        <f t="shared" ref="I1124" si="981">J1124+K1124+L1124+M1124+N1124+O1124+P1124</f>
        <v>0</v>
      </c>
      <c r="J1124" s="6">
        <f t="shared" ref="J1124" si="982">K1124+L1124+M1124+N1124+O1124+P1124+Q1124</f>
        <v>0</v>
      </c>
      <c r="K1124" s="10"/>
    </row>
    <row r="1125" spans="1:12" ht="26.25">
      <c r="A1125" s="8">
        <v>1115</v>
      </c>
      <c r="B1125" s="14" t="s">
        <v>262</v>
      </c>
      <c r="C1125" s="6">
        <f t="shared" si="839"/>
        <v>4004.5</v>
      </c>
      <c r="D1125" s="6">
        <f>D1127+D1128+D1129</f>
        <v>1504.4999999999998</v>
      </c>
      <c r="E1125" s="6">
        <f>E1127+E1128+E1129</f>
        <v>1500</v>
      </c>
      <c r="F1125" s="6">
        <f t="shared" ref="F1125:J1125" si="983">F1127+F1128+F1129</f>
        <v>0</v>
      </c>
      <c r="G1125" s="6">
        <f t="shared" si="983"/>
        <v>300</v>
      </c>
      <c r="H1125" s="6">
        <f t="shared" si="983"/>
        <v>300</v>
      </c>
      <c r="I1125" s="6">
        <f t="shared" si="983"/>
        <v>200</v>
      </c>
      <c r="J1125" s="6">
        <f t="shared" si="983"/>
        <v>200</v>
      </c>
      <c r="K1125" s="38"/>
    </row>
    <row r="1126" spans="1:12" ht="15.75">
      <c r="A1126" s="8">
        <v>1116</v>
      </c>
      <c r="B1126" s="14" t="s">
        <v>2</v>
      </c>
      <c r="C1126" s="6">
        <f t="shared" si="839"/>
        <v>0</v>
      </c>
      <c r="D1126" s="6">
        <f t="shared" ref="D1126" si="984">E1126+F1126+G1126+H1126+I1126+J1126+K1126</f>
        <v>0</v>
      </c>
      <c r="E1126" s="6">
        <f t="shared" ref="E1126" si="985">F1126+G1126+H1126+I1126+J1126+K1126+L1126</f>
        <v>0</v>
      </c>
      <c r="F1126" s="6">
        <f t="shared" ref="F1126" si="986">G1126+H1126+I1126+J1126+K1126+L1126+M1126</f>
        <v>0</v>
      </c>
      <c r="G1126" s="6">
        <f t="shared" ref="G1126" si="987">H1126+I1126+J1126+K1126+L1126+M1126+N1126</f>
        <v>0</v>
      </c>
      <c r="H1126" s="6">
        <f t="shared" ref="H1126" si="988">I1126+J1126+K1126+L1126+M1126+N1126+O1126</f>
        <v>0</v>
      </c>
      <c r="I1126" s="6">
        <f t="shared" ref="I1126" si="989">J1126+K1126+L1126+M1126+N1126+O1126+P1126</f>
        <v>0</v>
      </c>
      <c r="J1126" s="6">
        <f t="shared" ref="J1126" si="990">K1126+L1126+M1126+N1126+O1126+P1126+Q1126</f>
        <v>0</v>
      </c>
      <c r="K1126" s="38"/>
    </row>
    <row r="1127" spans="1:12">
      <c r="A1127" s="8">
        <v>1117</v>
      </c>
      <c r="B1127" s="10" t="s">
        <v>49</v>
      </c>
      <c r="C1127" s="6">
        <f t="shared" si="839"/>
        <v>207.3</v>
      </c>
      <c r="D1127" s="6">
        <f>350-142.7</f>
        <v>207.3</v>
      </c>
      <c r="E1127" s="6">
        <f t="shared" si="841"/>
        <v>0</v>
      </c>
      <c r="F1127" s="6">
        <f t="shared" ref="F1127" si="991">G1127+H1127+I1127+J1127+K1127+L1127+M1127</f>
        <v>0</v>
      </c>
      <c r="G1127" s="6">
        <f t="shared" ref="G1127" si="992">H1127+I1127+J1127+K1127+L1127+M1127+N1127</f>
        <v>0</v>
      </c>
      <c r="H1127" s="6">
        <f t="shared" ref="H1127" si="993">I1127+J1127+K1127+L1127+M1127+N1127+O1127</f>
        <v>0</v>
      </c>
      <c r="I1127" s="6">
        <f t="shared" ref="I1127" si="994">J1127+K1127+L1127+M1127+N1127+O1127+P1127</f>
        <v>0</v>
      </c>
      <c r="J1127" s="6">
        <f t="shared" ref="J1127" si="995">K1127+L1127+M1127+N1127+O1127+P1127+Q1127</f>
        <v>0</v>
      </c>
      <c r="K1127" s="10"/>
    </row>
    <row r="1128" spans="1:12" ht="15.75">
      <c r="A1128" s="8">
        <v>1118</v>
      </c>
      <c r="B1128" s="10" t="s">
        <v>50</v>
      </c>
      <c r="C1128" s="6">
        <f t="shared" si="839"/>
        <v>3797.2</v>
      </c>
      <c r="D1128" s="6">
        <f>4250-2952.8</f>
        <v>1297.1999999999998</v>
      </c>
      <c r="E1128" s="6">
        <v>1500</v>
      </c>
      <c r="F1128" s="6">
        <v>0</v>
      </c>
      <c r="G1128" s="6">
        <v>300</v>
      </c>
      <c r="H1128" s="6">
        <v>300</v>
      </c>
      <c r="I1128" s="6">
        <v>200</v>
      </c>
      <c r="J1128" s="6">
        <v>200</v>
      </c>
      <c r="K1128" s="38"/>
    </row>
    <row r="1129" spans="1:12">
      <c r="A1129" s="8">
        <v>1119</v>
      </c>
      <c r="B1129" s="10" t="s">
        <v>21</v>
      </c>
      <c r="C1129" s="6">
        <f t="shared" si="839"/>
        <v>0</v>
      </c>
      <c r="D1129" s="6">
        <f t="shared" si="840"/>
        <v>0</v>
      </c>
      <c r="E1129" s="6">
        <f t="shared" si="841"/>
        <v>0</v>
      </c>
      <c r="F1129" s="6">
        <f t="shared" ref="F1129" si="996">G1129+H1129+I1129+J1129+K1129+L1129+M1129</f>
        <v>0</v>
      </c>
      <c r="G1129" s="6">
        <f t="shared" ref="G1129" si="997">H1129+I1129+J1129+K1129+L1129+M1129+N1129</f>
        <v>0</v>
      </c>
      <c r="H1129" s="6">
        <f t="shared" ref="H1129" si="998">I1129+J1129+K1129+L1129+M1129+N1129+O1129</f>
        <v>0</v>
      </c>
      <c r="I1129" s="6">
        <f t="shared" ref="I1129" si="999">J1129+K1129+L1129+M1129+N1129+O1129+P1129</f>
        <v>0</v>
      </c>
      <c r="J1129" s="6">
        <f t="shared" ref="J1129" si="1000">K1129+L1129+M1129+N1129+O1129+P1129+Q1129</f>
        <v>0</v>
      </c>
      <c r="K1129" s="10"/>
    </row>
    <row r="1130" spans="1:12" ht="39">
      <c r="A1130" s="8">
        <v>1120</v>
      </c>
      <c r="B1130" s="14" t="s">
        <v>263</v>
      </c>
      <c r="C1130" s="6">
        <f t="shared" si="839"/>
        <v>2800</v>
      </c>
      <c r="D1130" s="6">
        <v>0</v>
      </c>
      <c r="E1130" s="6">
        <f>E1132+E1133+E1134</f>
        <v>0</v>
      </c>
      <c r="F1130" s="6">
        <f t="shared" ref="F1130:J1130" si="1001">F1132+F1133+F1134</f>
        <v>0</v>
      </c>
      <c r="G1130" s="6">
        <f t="shared" si="1001"/>
        <v>700</v>
      </c>
      <c r="H1130" s="6">
        <f t="shared" si="1001"/>
        <v>700</v>
      </c>
      <c r="I1130" s="6">
        <f t="shared" si="1001"/>
        <v>700</v>
      </c>
      <c r="J1130" s="6">
        <f t="shared" si="1001"/>
        <v>700</v>
      </c>
      <c r="K1130" s="38"/>
      <c r="L1130" s="46"/>
    </row>
    <row r="1131" spans="1:12" ht="15.75">
      <c r="A1131" s="8">
        <v>1121</v>
      </c>
      <c r="B1131" s="14" t="s">
        <v>2</v>
      </c>
      <c r="C1131" s="6">
        <f t="shared" si="839"/>
        <v>0</v>
      </c>
      <c r="D1131" s="6">
        <f t="shared" ref="D1131" si="1002">E1131+F1131+G1131+H1131+I1131+J1131+K1131</f>
        <v>0</v>
      </c>
      <c r="E1131" s="6">
        <f t="shared" ref="E1131" si="1003">F1131+G1131+H1131+I1131+J1131+K1131+L1131</f>
        <v>0</v>
      </c>
      <c r="F1131" s="6">
        <f t="shared" ref="F1131" si="1004">G1131+H1131+I1131+J1131+K1131+L1131+M1131</f>
        <v>0</v>
      </c>
      <c r="G1131" s="6">
        <f t="shared" ref="G1131" si="1005">H1131+I1131+J1131+K1131+L1131+M1131+N1131</f>
        <v>0</v>
      </c>
      <c r="H1131" s="6">
        <f t="shared" ref="H1131" si="1006">I1131+J1131+K1131+L1131+M1131+N1131+O1131</f>
        <v>0</v>
      </c>
      <c r="I1131" s="6">
        <f t="shared" ref="I1131" si="1007">J1131+K1131+L1131+M1131+N1131+O1131+P1131</f>
        <v>0</v>
      </c>
      <c r="J1131" s="6">
        <f t="shared" ref="J1131" si="1008">K1131+L1131+M1131+N1131+O1131+P1131+Q1131</f>
        <v>0</v>
      </c>
      <c r="K1131" s="38"/>
      <c r="L1131" s="46"/>
    </row>
    <row r="1132" spans="1:12">
      <c r="A1132" s="8">
        <v>1122</v>
      </c>
      <c r="B1132" s="10" t="s">
        <v>49</v>
      </c>
      <c r="C1132" s="6">
        <f t="shared" si="839"/>
        <v>0</v>
      </c>
      <c r="D1132" s="6">
        <v>0</v>
      </c>
      <c r="E1132" s="6">
        <v>0</v>
      </c>
      <c r="F1132" s="6">
        <v>0</v>
      </c>
      <c r="G1132" s="6">
        <v>0</v>
      </c>
      <c r="H1132" s="6">
        <v>0</v>
      </c>
      <c r="I1132" s="6">
        <v>0</v>
      </c>
      <c r="J1132" s="6">
        <v>0</v>
      </c>
      <c r="K1132" s="10"/>
    </row>
    <row r="1133" spans="1:12" ht="15.75">
      <c r="A1133" s="8">
        <v>1123</v>
      </c>
      <c r="B1133" s="10" t="s">
        <v>50</v>
      </c>
      <c r="C1133" s="6">
        <f t="shared" si="839"/>
        <v>2800</v>
      </c>
      <c r="D1133" s="6">
        <v>0</v>
      </c>
      <c r="E1133" s="6">
        <v>0</v>
      </c>
      <c r="F1133" s="6">
        <v>0</v>
      </c>
      <c r="G1133" s="6">
        <v>700</v>
      </c>
      <c r="H1133" s="6">
        <v>700</v>
      </c>
      <c r="I1133" s="6">
        <v>700</v>
      </c>
      <c r="J1133" s="6">
        <v>700</v>
      </c>
      <c r="K1133" s="38"/>
    </row>
    <row r="1134" spans="1:12">
      <c r="A1134" s="8">
        <v>1124</v>
      </c>
      <c r="B1134" s="10" t="s">
        <v>21</v>
      </c>
      <c r="C1134" s="6">
        <f t="shared" si="839"/>
        <v>0</v>
      </c>
      <c r="D1134" s="6">
        <f t="shared" si="840"/>
        <v>0</v>
      </c>
      <c r="E1134" s="6">
        <f t="shared" si="841"/>
        <v>0</v>
      </c>
      <c r="F1134" s="6">
        <f t="shared" ref="F1134" si="1009">G1134+H1134+I1134+J1134+K1134+L1134+M1134</f>
        <v>0</v>
      </c>
      <c r="G1134" s="6">
        <f t="shared" ref="G1134" si="1010">H1134+I1134+J1134+K1134+L1134+M1134+N1134</f>
        <v>0</v>
      </c>
      <c r="H1134" s="6">
        <f t="shared" ref="H1134" si="1011">I1134+J1134+K1134+L1134+M1134+N1134+O1134</f>
        <v>0</v>
      </c>
      <c r="I1134" s="6">
        <f t="shared" ref="I1134" si="1012">J1134+K1134+L1134+M1134+N1134+O1134+P1134</f>
        <v>0</v>
      </c>
      <c r="J1134" s="6">
        <f t="shared" ref="J1134" si="1013">K1134+L1134+M1134+N1134+O1134+P1134+Q1134</f>
        <v>0</v>
      </c>
      <c r="K1134" s="10"/>
    </row>
    <row r="1135" spans="1:12" ht="15.75">
      <c r="A1135" s="8">
        <v>1125</v>
      </c>
      <c r="B1135" s="14" t="s">
        <v>58</v>
      </c>
      <c r="C1135" s="6">
        <f t="shared" si="839"/>
        <v>648</v>
      </c>
      <c r="D1135" s="6">
        <f>D1137+D1138+D1139</f>
        <v>48</v>
      </c>
      <c r="E1135" s="6">
        <f>E1137+E1138+E1139</f>
        <v>100</v>
      </c>
      <c r="F1135" s="6">
        <f t="shared" ref="F1135:J1135" si="1014">F1137+F1138+F1139</f>
        <v>100</v>
      </c>
      <c r="G1135" s="6">
        <f t="shared" si="1014"/>
        <v>100</v>
      </c>
      <c r="H1135" s="6">
        <f t="shared" si="1014"/>
        <v>100</v>
      </c>
      <c r="I1135" s="6">
        <f t="shared" si="1014"/>
        <v>100</v>
      </c>
      <c r="J1135" s="6">
        <f t="shared" si="1014"/>
        <v>100</v>
      </c>
      <c r="K1135" s="38"/>
    </row>
    <row r="1136" spans="1:12" ht="15.75">
      <c r="A1136" s="8">
        <v>1126</v>
      </c>
      <c r="B1136" s="14" t="s">
        <v>2</v>
      </c>
      <c r="C1136" s="6">
        <f t="shared" si="839"/>
        <v>0</v>
      </c>
      <c r="D1136" s="6">
        <f t="shared" ref="D1136" si="1015">E1136+F1136+G1136+H1136+I1136+J1136+K1136</f>
        <v>0</v>
      </c>
      <c r="E1136" s="6">
        <f t="shared" ref="E1136" si="1016">F1136+G1136+H1136+I1136+J1136+K1136+L1136</f>
        <v>0</v>
      </c>
      <c r="F1136" s="6">
        <f t="shared" ref="F1136" si="1017">G1136+H1136+I1136+J1136+K1136+L1136+M1136</f>
        <v>0</v>
      </c>
      <c r="G1136" s="6">
        <f t="shared" ref="G1136" si="1018">H1136+I1136+J1136+K1136+L1136+M1136+N1136</f>
        <v>0</v>
      </c>
      <c r="H1136" s="6">
        <f t="shared" ref="H1136" si="1019">I1136+J1136+K1136+L1136+M1136+N1136+O1136</f>
        <v>0</v>
      </c>
      <c r="I1136" s="6">
        <f t="shared" ref="I1136" si="1020">J1136+K1136+L1136+M1136+N1136+O1136+P1136</f>
        <v>0</v>
      </c>
      <c r="J1136" s="6">
        <f t="shared" ref="J1136" si="1021">K1136+L1136+M1136+N1136+O1136+P1136+Q1136</f>
        <v>0</v>
      </c>
      <c r="K1136" s="38"/>
    </row>
    <row r="1137" spans="1:11">
      <c r="A1137" s="8">
        <v>1127</v>
      </c>
      <c r="B1137" s="10" t="s">
        <v>49</v>
      </c>
      <c r="C1137" s="6">
        <f t="shared" si="839"/>
        <v>0</v>
      </c>
      <c r="D1137" s="6">
        <f t="shared" si="840"/>
        <v>0</v>
      </c>
      <c r="E1137" s="6">
        <f t="shared" si="841"/>
        <v>0</v>
      </c>
      <c r="F1137" s="6">
        <f t="shared" ref="F1137" si="1022">G1137+H1137+I1137+J1137+K1137+L1137+M1137</f>
        <v>0</v>
      </c>
      <c r="G1137" s="6">
        <f t="shared" ref="G1137" si="1023">H1137+I1137+J1137+K1137+L1137+M1137+N1137</f>
        <v>0</v>
      </c>
      <c r="H1137" s="6">
        <f t="shared" ref="H1137" si="1024">I1137+J1137+K1137+L1137+M1137+N1137+O1137</f>
        <v>0</v>
      </c>
      <c r="I1137" s="6">
        <f t="shared" ref="I1137" si="1025">J1137+K1137+L1137+M1137+N1137+O1137+P1137</f>
        <v>0</v>
      </c>
      <c r="J1137" s="6">
        <f t="shared" ref="J1137" si="1026">K1137+L1137+M1137+N1137+O1137+P1137+Q1137</f>
        <v>0</v>
      </c>
      <c r="K1137" s="10"/>
    </row>
    <row r="1138" spans="1:11" ht="15.75">
      <c r="A1138" s="8">
        <v>1128</v>
      </c>
      <c r="B1138" s="10" t="s">
        <v>50</v>
      </c>
      <c r="C1138" s="6">
        <f t="shared" si="839"/>
        <v>648</v>
      </c>
      <c r="D1138" s="6">
        <f>100-52</f>
        <v>48</v>
      </c>
      <c r="E1138" s="6">
        <v>100</v>
      </c>
      <c r="F1138" s="6">
        <v>100</v>
      </c>
      <c r="G1138" s="6">
        <v>100</v>
      </c>
      <c r="H1138" s="6">
        <v>100</v>
      </c>
      <c r="I1138" s="6">
        <v>100</v>
      </c>
      <c r="J1138" s="6">
        <v>100</v>
      </c>
      <c r="K1138" s="38"/>
    </row>
    <row r="1139" spans="1:11">
      <c r="A1139" s="8">
        <v>1129</v>
      </c>
      <c r="B1139" s="10" t="s">
        <v>21</v>
      </c>
      <c r="C1139" s="6">
        <f t="shared" si="839"/>
        <v>0</v>
      </c>
      <c r="D1139" s="6">
        <f t="shared" si="840"/>
        <v>0</v>
      </c>
      <c r="E1139" s="6">
        <f t="shared" si="841"/>
        <v>0</v>
      </c>
      <c r="F1139" s="6">
        <f t="shared" ref="F1139" si="1027">G1139+H1139+I1139+J1139+K1139+L1139+M1139</f>
        <v>0</v>
      </c>
      <c r="G1139" s="6">
        <f t="shared" ref="G1139" si="1028">H1139+I1139+J1139+K1139+L1139+M1139+N1139</f>
        <v>0</v>
      </c>
      <c r="H1139" s="6">
        <f t="shared" ref="H1139" si="1029">I1139+J1139+K1139+L1139+M1139+N1139+O1139</f>
        <v>0</v>
      </c>
      <c r="I1139" s="6">
        <f t="shared" ref="I1139" si="1030">J1139+K1139+L1139+M1139+N1139+O1139+P1139</f>
        <v>0</v>
      </c>
      <c r="J1139" s="6">
        <f t="shared" ref="J1139" si="1031">K1139+L1139+M1139+N1139+O1139+P1139+Q1139</f>
        <v>0</v>
      </c>
      <c r="K1139" s="10"/>
    </row>
    <row r="1140" spans="1:11" ht="26.25">
      <c r="A1140" s="8">
        <v>1130</v>
      </c>
      <c r="B1140" s="14" t="s">
        <v>264</v>
      </c>
      <c r="C1140" s="6">
        <f t="shared" si="839"/>
        <v>751.90000000000009</v>
      </c>
      <c r="D1140" s="6">
        <f>D1142+D1143+D1144</f>
        <v>99.5</v>
      </c>
      <c r="E1140" s="6">
        <f>E1142+E1143+E1144</f>
        <v>100</v>
      </c>
      <c r="F1140" s="6">
        <f t="shared" ref="F1140:J1140" si="1032">F1142+F1143+F1144</f>
        <v>100</v>
      </c>
      <c r="G1140" s="6">
        <f t="shared" si="1032"/>
        <v>105</v>
      </c>
      <c r="H1140" s="6">
        <f t="shared" si="1032"/>
        <v>110.2</v>
      </c>
      <c r="I1140" s="6">
        <f t="shared" si="1032"/>
        <v>115.7</v>
      </c>
      <c r="J1140" s="6">
        <f t="shared" si="1032"/>
        <v>121.5</v>
      </c>
      <c r="K1140" s="38"/>
    </row>
    <row r="1141" spans="1:11" ht="15.75">
      <c r="A1141" s="8">
        <v>1131</v>
      </c>
      <c r="B1141" s="14" t="s">
        <v>2</v>
      </c>
      <c r="C1141" s="6">
        <f t="shared" si="839"/>
        <v>0</v>
      </c>
      <c r="D1141" s="6">
        <f t="shared" ref="D1141" si="1033">E1141+F1141+G1141+H1141+I1141+J1141+K1141</f>
        <v>0</v>
      </c>
      <c r="E1141" s="6">
        <f t="shared" ref="E1141" si="1034">F1141+G1141+H1141+I1141+J1141+K1141+L1141</f>
        <v>0</v>
      </c>
      <c r="F1141" s="6">
        <f t="shared" ref="F1141" si="1035">G1141+H1141+I1141+J1141+K1141+L1141+M1141</f>
        <v>0</v>
      </c>
      <c r="G1141" s="6">
        <f t="shared" ref="G1141" si="1036">H1141+I1141+J1141+K1141+L1141+M1141+N1141</f>
        <v>0</v>
      </c>
      <c r="H1141" s="6">
        <f t="shared" ref="H1141" si="1037">I1141+J1141+K1141+L1141+M1141+N1141+O1141</f>
        <v>0</v>
      </c>
      <c r="I1141" s="6">
        <f t="shared" ref="I1141" si="1038">J1141+K1141+L1141+M1141+N1141+O1141+P1141</f>
        <v>0</v>
      </c>
      <c r="J1141" s="6">
        <f t="shared" ref="J1141" si="1039">K1141+L1141+M1141+N1141+O1141+P1141+Q1141</f>
        <v>0</v>
      </c>
      <c r="K1141" s="38"/>
    </row>
    <row r="1142" spans="1:11">
      <c r="A1142" s="8">
        <v>1132</v>
      </c>
      <c r="B1142" s="10" t="s">
        <v>49</v>
      </c>
      <c r="C1142" s="6">
        <f t="shared" si="839"/>
        <v>0</v>
      </c>
      <c r="D1142" s="6">
        <f t="shared" si="840"/>
        <v>0</v>
      </c>
      <c r="E1142" s="6">
        <f t="shared" si="841"/>
        <v>0</v>
      </c>
      <c r="F1142" s="6">
        <f t="shared" ref="F1142" si="1040">G1142+H1142+I1142+J1142+K1142+L1142+M1142</f>
        <v>0</v>
      </c>
      <c r="G1142" s="6">
        <f t="shared" ref="G1142" si="1041">H1142+I1142+J1142+K1142+L1142+M1142+N1142</f>
        <v>0</v>
      </c>
      <c r="H1142" s="6">
        <f t="shared" ref="H1142" si="1042">I1142+J1142+K1142+L1142+M1142+N1142+O1142</f>
        <v>0</v>
      </c>
      <c r="I1142" s="6">
        <f t="shared" ref="I1142" si="1043">J1142+K1142+L1142+M1142+N1142+O1142+P1142</f>
        <v>0</v>
      </c>
      <c r="J1142" s="6">
        <f t="shared" ref="J1142" si="1044">K1142+L1142+M1142+N1142+O1142+P1142+Q1142</f>
        <v>0</v>
      </c>
      <c r="K1142" s="10"/>
    </row>
    <row r="1143" spans="1:11" ht="15.75">
      <c r="A1143" s="8">
        <v>1133</v>
      </c>
      <c r="B1143" s="10" t="s">
        <v>50</v>
      </c>
      <c r="C1143" s="6">
        <f t="shared" si="839"/>
        <v>751.90000000000009</v>
      </c>
      <c r="D1143" s="6">
        <f>100-0.5</f>
        <v>99.5</v>
      </c>
      <c r="E1143" s="6">
        <v>100</v>
      </c>
      <c r="F1143" s="6">
        <v>100</v>
      </c>
      <c r="G1143" s="6">
        <v>105</v>
      </c>
      <c r="H1143" s="6">
        <v>110.2</v>
      </c>
      <c r="I1143" s="6">
        <v>115.7</v>
      </c>
      <c r="J1143" s="6">
        <v>121.5</v>
      </c>
      <c r="K1143" s="38"/>
    </row>
    <row r="1144" spans="1:11">
      <c r="A1144" s="8">
        <v>1134</v>
      </c>
      <c r="B1144" s="10" t="s">
        <v>21</v>
      </c>
      <c r="C1144" s="6">
        <f t="shared" si="839"/>
        <v>0</v>
      </c>
      <c r="D1144" s="6">
        <f t="shared" si="840"/>
        <v>0</v>
      </c>
      <c r="E1144" s="6">
        <f t="shared" si="841"/>
        <v>0</v>
      </c>
      <c r="F1144" s="6">
        <f t="shared" ref="F1144" si="1045">G1144+H1144+I1144+J1144+K1144+L1144+M1144</f>
        <v>0</v>
      </c>
      <c r="G1144" s="6">
        <f t="shared" ref="G1144" si="1046">H1144+I1144+J1144+K1144+L1144+M1144+N1144</f>
        <v>0</v>
      </c>
      <c r="H1144" s="6">
        <f t="shared" ref="H1144" si="1047">I1144+J1144+K1144+L1144+M1144+N1144+O1144</f>
        <v>0</v>
      </c>
      <c r="I1144" s="6">
        <f t="shared" ref="I1144" si="1048">J1144+K1144+L1144+M1144+N1144+O1144+P1144</f>
        <v>0</v>
      </c>
      <c r="J1144" s="6">
        <f t="shared" ref="J1144" si="1049">K1144+L1144+M1144+N1144+O1144+P1144+Q1144</f>
        <v>0</v>
      </c>
      <c r="K1144" s="10"/>
    </row>
    <row r="1145" spans="1:11" ht="26.25">
      <c r="A1145" s="8">
        <v>1135</v>
      </c>
      <c r="B1145" s="14" t="s">
        <v>59</v>
      </c>
      <c r="C1145" s="6">
        <f t="shared" si="839"/>
        <v>651.79999999999995</v>
      </c>
      <c r="D1145" s="6">
        <f>D1147+D1148+D1149</f>
        <v>301.8</v>
      </c>
      <c r="E1145" s="6">
        <f>E1147+E1148+E1149</f>
        <v>100</v>
      </c>
      <c r="F1145" s="6">
        <f t="shared" ref="F1145:J1145" si="1050">F1147+F1148+F1149</f>
        <v>50</v>
      </c>
      <c r="G1145" s="6">
        <f t="shared" si="1050"/>
        <v>50</v>
      </c>
      <c r="H1145" s="6">
        <f t="shared" si="1050"/>
        <v>50</v>
      </c>
      <c r="I1145" s="6">
        <f t="shared" si="1050"/>
        <v>50</v>
      </c>
      <c r="J1145" s="6">
        <f t="shared" si="1050"/>
        <v>50</v>
      </c>
      <c r="K1145" s="38"/>
    </row>
    <row r="1146" spans="1:11" ht="15.75">
      <c r="A1146" s="8">
        <v>1136</v>
      </c>
      <c r="B1146" s="14" t="s">
        <v>2</v>
      </c>
      <c r="C1146" s="6">
        <f t="shared" si="839"/>
        <v>0</v>
      </c>
      <c r="D1146" s="6">
        <f t="shared" ref="D1146" si="1051">E1146+F1146+G1146+H1146+I1146+J1146+K1146</f>
        <v>0</v>
      </c>
      <c r="E1146" s="6">
        <f t="shared" ref="E1146" si="1052">F1146+G1146+H1146+I1146+J1146+K1146+L1146</f>
        <v>0</v>
      </c>
      <c r="F1146" s="6">
        <f t="shared" ref="F1146" si="1053">G1146+H1146+I1146+J1146+K1146+L1146+M1146</f>
        <v>0</v>
      </c>
      <c r="G1146" s="6">
        <f t="shared" ref="G1146" si="1054">H1146+I1146+J1146+K1146+L1146+M1146+N1146</f>
        <v>0</v>
      </c>
      <c r="H1146" s="6">
        <f t="shared" ref="H1146" si="1055">I1146+J1146+K1146+L1146+M1146+N1146+O1146</f>
        <v>0</v>
      </c>
      <c r="I1146" s="6">
        <f t="shared" ref="I1146" si="1056">J1146+K1146+L1146+M1146+N1146+O1146+P1146</f>
        <v>0</v>
      </c>
      <c r="J1146" s="6">
        <f t="shared" ref="J1146" si="1057">K1146+L1146+M1146+N1146+O1146+P1146+Q1146</f>
        <v>0</v>
      </c>
      <c r="K1146" s="38"/>
    </row>
    <row r="1147" spans="1:11">
      <c r="A1147" s="8">
        <v>1137</v>
      </c>
      <c r="B1147" s="10" t="s">
        <v>49</v>
      </c>
      <c r="C1147" s="6">
        <f t="shared" si="839"/>
        <v>0</v>
      </c>
      <c r="D1147" s="6">
        <f t="shared" si="840"/>
        <v>0</v>
      </c>
      <c r="E1147" s="6">
        <f t="shared" si="841"/>
        <v>0</v>
      </c>
      <c r="F1147" s="6">
        <f t="shared" ref="F1147" si="1058">G1147+H1147+I1147+J1147+K1147+L1147+M1147</f>
        <v>0</v>
      </c>
      <c r="G1147" s="6">
        <f t="shared" ref="G1147" si="1059">H1147+I1147+J1147+K1147+L1147+M1147+N1147</f>
        <v>0</v>
      </c>
      <c r="H1147" s="6">
        <f t="shared" ref="H1147" si="1060">I1147+J1147+K1147+L1147+M1147+N1147+O1147</f>
        <v>0</v>
      </c>
      <c r="I1147" s="6">
        <f t="shared" ref="I1147" si="1061">J1147+K1147+L1147+M1147+N1147+O1147+P1147</f>
        <v>0</v>
      </c>
      <c r="J1147" s="6">
        <f t="shared" ref="J1147" si="1062">K1147+L1147+M1147+N1147+O1147+P1147+Q1147</f>
        <v>0</v>
      </c>
      <c r="K1147" s="10"/>
    </row>
    <row r="1148" spans="1:11" ht="15.75">
      <c r="A1148" s="8">
        <v>1138</v>
      </c>
      <c r="B1148" s="10" t="s">
        <v>50</v>
      </c>
      <c r="C1148" s="6">
        <f t="shared" si="839"/>
        <v>651.79999999999995</v>
      </c>
      <c r="D1148" s="6">
        <f>50+251.8</f>
        <v>301.8</v>
      </c>
      <c r="E1148" s="6">
        <v>100</v>
      </c>
      <c r="F1148" s="6">
        <v>50</v>
      </c>
      <c r="G1148" s="6">
        <v>50</v>
      </c>
      <c r="H1148" s="6">
        <v>50</v>
      </c>
      <c r="I1148" s="6">
        <v>50</v>
      </c>
      <c r="J1148" s="6">
        <v>50</v>
      </c>
      <c r="K1148" s="38"/>
    </row>
    <row r="1149" spans="1:11">
      <c r="A1149" s="8">
        <v>1139</v>
      </c>
      <c r="B1149" s="10" t="s">
        <v>21</v>
      </c>
      <c r="C1149" s="6">
        <f t="shared" si="839"/>
        <v>0</v>
      </c>
      <c r="D1149" s="6">
        <f t="shared" si="840"/>
        <v>0</v>
      </c>
      <c r="E1149" s="6">
        <f t="shared" si="841"/>
        <v>0</v>
      </c>
      <c r="F1149" s="6">
        <f t="shared" ref="F1149" si="1063">G1149+H1149+I1149+J1149+K1149+L1149+M1149</f>
        <v>0</v>
      </c>
      <c r="G1149" s="6">
        <f t="shared" ref="G1149" si="1064">H1149+I1149+J1149+K1149+L1149+M1149+N1149</f>
        <v>0</v>
      </c>
      <c r="H1149" s="6">
        <f t="shared" ref="H1149" si="1065">I1149+J1149+K1149+L1149+M1149+N1149+O1149</f>
        <v>0</v>
      </c>
      <c r="I1149" s="6">
        <f t="shared" ref="I1149" si="1066">J1149+K1149+L1149+M1149+N1149+O1149+P1149</f>
        <v>0</v>
      </c>
      <c r="J1149" s="6">
        <f t="shared" ref="J1149" si="1067">K1149+L1149+M1149+N1149+O1149+P1149+Q1149</f>
        <v>0</v>
      </c>
      <c r="K1149" s="10"/>
    </row>
    <row r="1150" spans="1:11" ht="15.75">
      <c r="A1150" s="8">
        <v>1140</v>
      </c>
      <c r="B1150" s="14" t="s">
        <v>60</v>
      </c>
      <c r="C1150" s="6">
        <f t="shared" si="839"/>
        <v>2500</v>
      </c>
      <c r="D1150" s="6">
        <f>D1152+D1153+D1154</f>
        <v>0</v>
      </c>
      <c r="E1150" s="6">
        <f>E1152+E1153+E1154</f>
        <v>2500</v>
      </c>
      <c r="F1150" s="6">
        <f t="shared" ref="F1150:J1150" si="1068">F1152+F1153+F1154</f>
        <v>0</v>
      </c>
      <c r="G1150" s="6">
        <f t="shared" si="1068"/>
        <v>0</v>
      </c>
      <c r="H1150" s="6">
        <f t="shared" si="1068"/>
        <v>0</v>
      </c>
      <c r="I1150" s="6">
        <f t="shared" si="1068"/>
        <v>0</v>
      </c>
      <c r="J1150" s="6">
        <f t="shared" si="1068"/>
        <v>0</v>
      </c>
      <c r="K1150" s="38"/>
    </row>
    <row r="1151" spans="1:11" ht="15.75">
      <c r="A1151" s="8">
        <v>1141</v>
      </c>
      <c r="B1151" s="14" t="s">
        <v>2</v>
      </c>
      <c r="C1151" s="6">
        <f t="shared" ref="C1151" si="1069">D1151+E1151+F1151+G1151+H1151+I1151+J1151</f>
        <v>0</v>
      </c>
      <c r="D1151" s="6">
        <f t="shared" ref="D1151" si="1070">E1151+F1151+G1151+H1151+I1151+J1151+K1151</f>
        <v>0</v>
      </c>
      <c r="E1151" s="6">
        <f t="shared" ref="E1151" si="1071">F1151+G1151+H1151+I1151+J1151+K1151+L1151</f>
        <v>0</v>
      </c>
      <c r="F1151" s="6">
        <f t="shared" ref="F1151" si="1072">G1151+H1151+I1151+J1151+K1151+L1151+M1151</f>
        <v>0</v>
      </c>
      <c r="G1151" s="6">
        <f t="shared" ref="G1151" si="1073">H1151+I1151+J1151+K1151+L1151+M1151+N1151</f>
        <v>0</v>
      </c>
      <c r="H1151" s="6">
        <f t="shared" ref="H1151" si="1074">I1151+J1151+K1151+L1151+M1151+N1151+O1151</f>
        <v>0</v>
      </c>
      <c r="I1151" s="6">
        <f t="shared" ref="I1151" si="1075">J1151+K1151+L1151+M1151+N1151+O1151+P1151</f>
        <v>0</v>
      </c>
      <c r="J1151" s="6">
        <f t="shared" ref="J1151" si="1076">K1151+L1151+M1151+N1151+O1151+P1151+Q1151</f>
        <v>0</v>
      </c>
      <c r="K1151" s="38"/>
    </row>
    <row r="1152" spans="1:11">
      <c r="A1152" s="8">
        <v>1142</v>
      </c>
      <c r="B1152" s="10" t="s">
        <v>49</v>
      </c>
      <c r="C1152" s="6">
        <f t="shared" ref="C1152:C1184" si="1077">D1152+E1152+F1152+G1152+H1152+I1152+J1152</f>
        <v>0</v>
      </c>
      <c r="D1152" s="6">
        <f t="shared" ref="D1152:D1184" si="1078">E1152+F1152+G1152+H1152+I1152+J1152+K1152</f>
        <v>0</v>
      </c>
      <c r="E1152" s="6">
        <f t="shared" ref="E1152:E1184" si="1079">F1152+G1152+H1152+I1152+J1152+K1152+L1152</f>
        <v>0</v>
      </c>
      <c r="F1152" s="6">
        <f t="shared" ref="F1152" si="1080">G1152+H1152+I1152+J1152+K1152+L1152+M1152</f>
        <v>0</v>
      </c>
      <c r="G1152" s="6">
        <f t="shared" ref="G1152" si="1081">H1152+I1152+J1152+K1152+L1152+M1152+N1152</f>
        <v>0</v>
      </c>
      <c r="H1152" s="6">
        <f t="shared" ref="H1152" si="1082">I1152+J1152+K1152+L1152+M1152+N1152+O1152</f>
        <v>0</v>
      </c>
      <c r="I1152" s="6">
        <f t="shared" ref="I1152" si="1083">J1152+K1152+L1152+M1152+N1152+O1152+P1152</f>
        <v>0</v>
      </c>
      <c r="J1152" s="6">
        <f t="shared" ref="J1152" si="1084">K1152+L1152+M1152+N1152+O1152+P1152+Q1152</f>
        <v>0</v>
      </c>
      <c r="K1152" s="10"/>
    </row>
    <row r="1153" spans="1:11" ht="15.75">
      <c r="A1153" s="8">
        <v>1143</v>
      </c>
      <c r="B1153" s="10" t="s">
        <v>50</v>
      </c>
      <c r="C1153" s="6">
        <f t="shared" si="1077"/>
        <v>2500</v>
      </c>
      <c r="D1153" s="6">
        <v>0</v>
      </c>
      <c r="E1153" s="6">
        <v>2500</v>
      </c>
      <c r="F1153" s="6">
        <v>0</v>
      </c>
      <c r="G1153" s="6">
        <v>0</v>
      </c>
      <c r="H1153" s="6">
        <v>0</v>
      </c>
      <c r="I1153" s="6">
        <v>0</v>
      </c>
      <c r="J1153" s="6">
        <v>0</v>
      </c>
      <c r="K1153" s="38"/>
    </row>
    <row r="1154" spans="1:11">
      <c r="A1154" s="8">
        <v>1144</v>
      </c>
      <c r="B1154" s="10" t="s">
        <v>21</v>
      </c>
      <c r="C1154" s="6">
        <f t="shared" si="1077"/>
        <v>0</v>
      </c>
      <c r="D1154" s="6">
        <f t="shared" si="1078"/>
        <v>0</v>
      </c>
      <c r="E1154" s="6">
        <f t="shared" si="1079"/>
        <v>0</v>
      </c>
      <c r="F1154" s="6">
        <f t="shared" ref="F1154" si="1085">G1154+H1154+I1154+J1154+K1154+L1154+M1154</f>
        <v>0</v>
      </c>
      <c r="G1154" s="6">
        <f t="shared" ref="G1154" si="1086">H1154+I1154+J1154+K1154+L1154+M1154+N1154</f>
        <v>0</v>
      </c>
      <c r="H1154" s="6">
        <f t="shared" ref="H1154" si="1087">I1154+J1154+K1154+L1154+M1154+N1154+O1154</f>
        <v>0</v>
      </c>
      <c r="I1154" s="6">
        <f t="shared" ref="I1154" si="1088">J1154+K1154+L1154+M1154+N1154+O1154+P1154</f>
        <v>0</v>
      </c>
      <c r="J1154" s="6">
        <f t="shared" ref="J1154" si="1089">K1154+L1154+M1154+N1154+O1154+P1154+Q1154</f>
        <v>0</v>
      </c>
      <c r="K1154" s="10"/>
    </row>
    <row r="1155" spans="1:11" ht="39">
      <c r="A1155" s="8">
        <v>1145</v>
      </c>
      <c r="B1155" s="14" t="s">
        <v>333</v>
      </c>
      <c r="C1155" s="6">
        <f t="shared" si="1077"/>
        <v>3054.5</v>
      </c>
      <c r="D1155" s="6">
        <f>D1156+D1157+D1158+D1159</f>
        <v>554.5</v>
      </c>
      <c r="E1155" s="6">
        <f>E1156+E1157+E1158</f>
        <v>2500</v>
      </c>
      <c r="F1155" s="6">
        <f t="shared" ref="F1155:J1155" si="1090">F1157+F1158+F1159</f>
        <v>0</v>
      </c>
      <c r="G1155" s="6">
        <f t="shared" si="1090"/>
        <v>0</v>
      </c>
      <c r="H1155" s="6">
        <f t="shared" si="1090"/>
        <v>0</v>
      </c>
      <c r="I1155" s="6">
        <f t="shared" si="1090"/>
        <v>0</v>
      </c>
      <c r="J1155" s="6">
        <f t="shared" si="1090"/>
        <v>0</v>
      </c>
      <c r="K1155" s="38"/>
    </row>
    <row r="1156" spans="1:11" ht="15.75">
      <c r="A1156" s="8">
        <v>1146</v>
      </c>
      <c r="B1156" s="14" t="s">
        <v>2</v>
      </c>
      <c r="C1156" s="6">
        <f t="shared" si="1077"/>
        <v>0</v>
      </c>
      <c r="D1156" s="6">
        <f t="shared" ref="D1156" si="1091">E1156+F1156+G1156+H1156+I1156+J1156+K1156</f>
        <v>0</v>
      </c>
      <c r="E1156" s="6">
        <f t="shared" ref="E1156" si="1092">F1156+G1156+H1156+I1156+J1156+K1156+L1156</f>
        <v>0</v>
      </c>
      <c r="F1156" s="6">
        <f t="shared" ref="F1156" si="1093">G1156+H1156+I1156+J1156+K1156+L1156+M1156</f>
        <v>0</v>
      </c>
      <c r="G1156" s="6">
        <f t="shared" ref="G1156" si="1094">H1156+I1156+J1156+K1156+L1156+M1156+N1156</f>
        <v>0</v>
      </c>
      <c r="H1156" s="6">
        <f t="shared" ref="H1156" si="1095">I1156+J1156+K1156+L1156+M1156+N1156+O1156</f>
        <v>0</v>
      </c>
      <c r="I1156" s="6">
        <f t="shared" ref="I1156" si="1096">J1156+K1156+L1156+M1156+N1156+O1156+P1156</f>
        <v>0</v>
      </c>
      <c r="J1156" s="6">
        <f t="shared" ref="J1156" si="1097">K1156+L1156+M1156+N1156+O1156+P1156+Q1156</f>
        <v>0</v>
      </c>
      <c r="K1156" s="38"/>
    </row>
    <row r="1157" spans="1:11">
      <c r="A1157" s="8">
        <v>1147</v>
      </c>
      <c r="B1157" s="10" t="s">
        <v>49</v>
      </c>
      <c r="C1157" s="6">
        <f t="shared" si="1077"/>
        <v>157</v>
      </c>
      <c r="D1157" s="6">
        <f>1000-843</f>
        <v>157</v>
      </c>
      <c r="E1157" s="6">
        <f t="shared" si="1079"/>
        <v>0</v>
      </c>
      <c r="F1157" s="6">
        <f t="shared" ref="F1157" si="1098">G1157+H1157+I1157+J1157+K1157+L1157+M1157</f>
        <v>0</v>
      </c>
      <c r="G1157" s="6">
        <f t="shared" ref="G1157" si="1099">H1157+I1157+J1157+K1157+L1157+M1157+N1157</f>
        <v>0</v>
      </c>
      <c r="H1157" s="6">
        <f t="shared" ref="H1157" si="1100">I1157+J1157+K1157+L1157+M1157+N1157+O1157</f>
        <v>0</v>
      </c>
      <c r="I1157" s="6">
        <f t="shared" ref="I1157" si="1101">J1157+K1157+L1157+M1157+N1157+O1157+P1157</f>
        <v>0</v>
      </c>
      <c r="J1157" s="6">
        <f t="shared" ref="J1157" si="1102">K1157+L1157+M1157+N1157+O1157+P1157+Q1157</f>
        <v>0</v>
      </c>
      <c r="K1157" s="10"/>
    </row>
    <row r="1158" spans="1:11" ht="15.75">
      <c r="A1158" s="8">
        <v>1148</v>
      </c>
      <c r="B1158" s="10" t="s">
        <v>50</v>
      </c>
      <c r="C1158" s="6">
        <f t="shared" si="1077"/>
        <v>2897.5</v>
      </c>
      <c r="D1158" s="6">
        <f>467.9-20-50.4</f>
        <v>397.5</v>
      </c>
      <c r="E1158" s="6">
        <v>2500</v>
      </c>
      <c r="F1158" s="6">
        <v>0</v>
      </c>
      <c r="G1158" s="6">
        <v>0</v>
      </c>
      <c r="H1158" s="6">
        <v>0</v>
      </c>
      <c r="I1158" s="6">
        <v>0</v>
      </c>
      <c r="J1158" s="6">
        <v>0</v>
      </c>
      <c r="K1158" s="38"/>
    </row>
    <row r="1159" spans="1:11">
      <c r="A1159" s="8">
        <v>1149</v>
      </c>
      <c r="B1159" s="10" t="s">
        <v>21</v>
      </c>
      <c r="C1159" s="6">
        <f t="shared" si="1077"/>
        <v>0</v>
      </c>
      <c r="D1159" s="6">
        <f t="shared" si="1078"/>
        <v>0</v>
      </c>
      <c r="E1159" s="6">
        <f t="shared" si="1079"/>
        <v>0</v>
      </c>
      <c r="F1159" s="6">
        <f t="shared" ref="F1159" si="1103">G1159+H1159+I1159+J1159+K1159+L1159+M1159</f>
        <v>0</v>
      </c>
      <c r="G1159" s="6">
        <f t="shared" ref="G1159" si="1104">H1159+I1159+J1159+K1159+L1159+M1159+N1159</f>
        <v>0</v>
      </c>
      <c r="H1159" s="6">
        <f t="shared" ref="H1159" si="1105">I1159+J1159+K1159+L1159+M1159+N1159+O1159</f>
        <v>0</v>
      </c>
      <c r="I1159" s="6">
        <f t="shared" ref="I1159" si="1106">J1159+K1159+L1159+M1159+N1159+O1159+P1159</f>
        <v>0</v>
      </c>
      <c r="J1159" s="6">
        <f t="shared" ref="J1159" si="1107">K1159+L1159+M1159+N1159+O1159+P1159+Q1159</f>
        <v>0</v>
      </c>
      <c r="K1159" s="10"/>
    </row>
    <row r="1160" spans="1:11" ht="38.25">
      <c r="A1160" s="8">
        <v>1150</v>
      </c>
      <c r="B1160" s="13" t="s">
        <v>265</v>
      </c>
      <c r="C1160" s="6">
        <f t="shared" si="1077"/>
        <v>250</v>
      </c>
      <c r="D1160" s="6">
        <f>D1162+D1163+D1164</f>
        <v>0</v>
      </c>
      <c r="E1160" s="6">
        <f>E1162+E1163+E1164</f>
        <v>0</v>
      </c>
      <c r="F1160" s="6">
        <f t="shared" ref="F1160:J1160" si="1108">F1162+F1163+F1164</f>
        <v>50</v>
      </c>
      <c r="G1160" s="6">
        <f t="shared" si="1108"/>
        <v>50</v>
      </c>
      <c r="H1160" s="6">
        <f t="shared" si="1108"/>
        <v>50</v>
      </c>
      <c r="I1160" s="6">
        <f t="shared" si="1108"/>
        <v>50</v>
      </c>
      <c r="J1160" s="6">
        <f t="shared" si="1108"/>
        <v>50</v>
      </c>
      <c r="K1160" s="51"/>
    </row>
    <row r="1161" spans="1:11" ht="15.75">
      <c r="A1161" s="8">
        <v>1151</v>
      </c>
      <c r="B1161" s="13" t="s">
        <v>2</v>
      </c>
      <c r="C1161" s="6">
        <f t="shared" si="1077"/>
        <v>0</v>
      </c>
      <c r="D1161" s="6">
        <f t="shared" ref="D1161" si="1109">E1161+F1161+G1161+H1161+I1161+J1161+K1161</f>
        <v>0</v>
      </c>
      <c r="E1161" s="6">
        <f t="shared" ref="E1161" si="1110">F1161+G1161+H1161+I1161+J1161+K1161+L1161</f>
        <v>0</v>
      </c>
      <c r="F1161" s="6">
        <f t="shared" ref="F1161" si="1111">G1161+H1161+I1161+J1161+K1161+L1161+M1161</f>
        <v>0</v>
      </c>
      <c r="G1161" s="6">
        <f t="shared" ref="G1161" si="1112">H1161+I1161+J1161+K1161+L1161+M1161+N1161</f>
        <v>0</v>
      </c>
      <c r="H1161" s="6">
        <f t="shared" ref="H1161" si="1113">I1161+J1161+K1161+L1161+M1161+N1161+O1161</f>
        <v>0</v>
      </c>
      <c r="I1161" s="6">
        <f t="shared" ref="I1161" si="1114">J1161+K1161+L1161+M1161+N1161+O1161+P1161</f>
        <v>0</v>
      </c>
      <c r="J1161" s="6">
        <f t="shared" ref="J1161" si="1115">K1161+L1161+M1161+N1161+O1161+P1161+Q1161</f>
        <v>0</v>
      </c>
      <c r="K1161" s="45"/>
    </row>
    <row r="1162" spans="1:11">
      <c r="A1162" s="8">
        <v>1152</v>
      </c>
      <c r="B1162" s="10" t="s">
        <v>49</v>
      </c>
      <c r="C1162" s="6">
        <f t="shared" si="1077"/>
        <v>0</v>
      </c>
      <c r="D1162" s="6">
        <f t="shared" si="1078"/>
        <v>0</v>
      </c>
      <c r="E1162" s="6">
        <f t="shared" si="1079"/>
        <v>0</v>
      </c>
      <c r="F1162" s="6">
        <f t="shared" ref="F1162" si="1116">G1162+H1162+I1162+J1162+K1162+L1162+M1162</f>
        <v>0</v>
      </c>
      <c r="G1162" s="6">
        <f t="shared" ref="G1162" si="1117">H1162+I1162+J1162+K1162+L1162+M1162+N1162</f>
        <v>0</v>
      </c>
      <c r="H1162" s="6">
        <f t="shared" ref="H1162" si="1118">I1162+J1162+K1162+L1162+M1162+N1162+O1162</f>
        <v>0</v>
      </c>
      <c r="I1162" s="6">
        <f t="shared" ref="I1162" si="1119">J1162+K1162+L1162+M1162+N1162+O1162+P1162</f>
        <v>0</v>
      </c>
      <c r="J1162" s="6">
        <f t="shared" ref="J1162" si="1120">K1162+L1162+M1162+N1162+O1162+P1162+Q1162</f>
        <v>0</v>
      </c>
      <c r="K1162" s="10"/>
    </row>
    <row r="1163" spans="1:11" ht="15.75">
      <c r="A1163" s="8">
        <v>1153</v>
      </c>
      <c r="B1163" s="10" t="s">
        <v>50</v>
      </c>
      <c r="C1163" s="6">
        <f t="shared" si="1077"/>
        <v>250</v>
      </c>
      <c r="D1163" s="6">
        <v>0</v>
      </c>
      <c r="E1163" s="6">
        <v>0</v>
      </c>
      <c r="F1163" s="6">
        <v>50</v>
      </c>
      <c r="G1163" s="6">
        <v>50</v>
      </c>
      <c r="H1163" s="6">
        <v>50</v>
      </c>
      <c r="I1163" s="6">
        <v>50</v>
      </c>
      <c r="J1163" s="6">
        <v>50</v>
      </c>
      <c r="K1163" s="38"/>
    </row>
    <row r="1164" spans="1:11">
      <c r="A1164" s="8">
        <v>1154</v>
      </c>
      <c r="B1164" s="10" t="s">
        <v>21</v>
      </c>
      <c r="C1164" s="6">
        <f t="shared" si="1077"/>
        <v>0</v>
      </c>
      <c r="D1164" s="6">
        <f t="shared" si="1078"/>
        <v>0</v>
      </c>
      <c r="E1164" s="6">
        <f t="shared" si="1079"/>
        <v>0</v>
      </c>
      <c r="F1164" s="6">
        <f t="shared" ref="F1164" si="1121">G1164+H1164+I1164+J1164+K1164+L1164+M1164</f>
        <v>0</v>
      </c>
      <c r="G1164" s="6">
        <f t="shared" ref="G1164" si="1122">H1164+I1164+J1164+K1164+L1164+M1164+N1164</f>
        <v>0</v>
      </c>
      <c r="H1164" s="6">
        <f t="shared" ref="H1164" si="1123">I1164+J1164+K1164+L1164+M1164+N1164+O1164</f>
        <v>0</v>
      </c>
      <c r="I1164" s="6">
        <f t="shared" ref="I1164" si="1124">J1164+K1164+L1164+M1164+N1164+O1164+P1164</f>
        <v>0</v>
      </c>
      <c r="J1164" s="6">
        <f t="shared" ref="J1164" si="1125">K1164+L1164+M1164+N1164+O1164+P1164+Q1164</f>
        <v>0</v>
      </c>
      <c r="K1164" s="10"/>
    </row>
    <row r="1165" spans="1:11" ht="30" customHeight="1">
      <c r="A1165" s="8">
        <v>1155</v>
      </c>
      <c r="B1165" s="13" t="s">
        <v>214</v>
      </c>
      <c r="C1165" s="6">
        <f t="shared" si="1077"/>
        <v>0</v>
      </c>
      <c r="D1165" s="6">
        <f t="shared" si="1078"/>
        <v>0</v>
      </c>
      <c r="E1165" s="6">
        <f t="shared" si="1079"/>
        <v>0</v>
      </c>
      <c r="F1165" s="6">
        <f t="shared" ref="F1165:F1179" si="1126">G1165+H1165+I1165+J1165+K1165+L1165+M1165</f>
        <v>0</v>
      </c>
      <c r="G1165" s="6">
        <f t="shared" ref="G1165:G1179" si="1127">H1165+I1165+J1165+K1165+L1165+M1165+N1165</f>
        <v>0</v>
      </c>
      <c r="H1165" s="6">
        <f t="shared" ref="H1165:H1179" si="1128">I1165+J1165+K1165+L1165+M1165+N1165+O1165</f>
        <v>0</v>
      </c>
      <c r="I1165" s="6">
        <f t="shared" ref="I1165:I1179" si="1129">J1165+K1165+L1165+M1165+N1165+O1165+P1165</f>
        <v>0</v>
      </c>
      <c r="J1165" s="6">
        <f t="shared" ref="J1165:J1179" si="1130">K1165+L1165+M1165+N1165+O1165+P1165+Q1165</f>
        <v>0</v>
      </c>
      <c r="K1165" s="10"/>
    </row>
    <row r="1166" spans="1:11" ht="15" customHeight="1">
      <c r="A1166" s="8">
        <v>1156</v>
      </c>
      <c r="B1166" s="13" t="s">
        <v>2</v>
      </c>
      <c r="C1166" s="6">
        <f t="shared" si="1077"/>
        <v>0</v>
      </c>
      <c r="D1166" s="6">
        <f t="shared" si="1078"/>
        <v>0</v>
      </c>
      <c r="E1166" s="6">
        <f t="shared" si="1079"/>
        <v>0</v>
      </c>
      <c r="F1166" s="6">
        <f t="shared" si="1126"/>
        <v>0</v>
      </c>
      <c r="G1166" s="6">
        <f t="shared" si="1127"/>
        <v>0</v>
      </c>
      <c r="H1166" s="6">
        <f t="shared" si="1128"/>
        <v>0</v>
      </c>
      <c r="I1166" s="6">
        <f t="shared" si="1129"/>
        <v>0</v>
      </c>
      <c r="J1166" s="6">
        <f t="shared" si="1130"/>
        <v>0</v>
      </c>
      <c r="K1166" s="10"/>
    </row>
    <row r="1167" spans="1:11">
      <c r="A1167" s="8">
        <v>1157</v>
      </c>
      <c r="B1167" s="10" t="s">
        <v>49</v>
      </c>
      <c r="C1167" s="6">
        <f t="shared" si="1077"/>
        <v>0</v>
      </c>
      <c r="D1167" s="6">
        <f t="shared" si="1078"/>
        <v>0</v>
      </c>
      <c r="E1167" s="6">
        <f t="shared" si="1079"/>
        <v>0</v>
      </c>
      <c r="F1167" s="6">
        <f t="shared" si="1126"/>
        <v>0</v>
      </c>
      <c r="G1167" s="6">
        <f t="shared" si="1127"/>
        <v>0</v>
      </c>
      <c r="H1167" s="6">
        <f t="shared" si="1128"/>
        <v>0</v>
      </c>
      <c r="I1167" s="6">
        <f t="shared" si="1129"/>
        <v>0</v>
      </c>
      <c r="J1167" s="6">
        <f t="shared" si="1130"/>
        <v>0</v>
      </c>
      <c r="K1167" s="10"/>
    </row>
    <row r="1168" spans="1:11">
      <c r="A1168" s="8">
        <v>1158</v>
      </c>
      <c r="B1168" s="10" t="s">
        <v>50</v>
      </c>
      <c r="C1168" s="6">
        <f t="shared" si="1077"/>
        <v>0</v>
      </c>
      <c r="D1168" s="6">
        <f t="shared" si="1078"/>
        <v>0</v>
      </c>
      <c r="E1168" s="6">
        <f t="shared" si="1079"/>
        <v>0</v>
      </c>
      <c r="F1168" s="6">
        <f t="shared" si="1126"/>
        <v>0</v>
      </c>
      <c r="G1168" s="6">
        <f t="shared" si="1127"/>
        <v>0</v>
      </c>
      <c r="H1168" s="6">
        <f t="shared" si="1128"/>
        <v>0</v>
      </c>
      <c r="I1168" s="6">
        <f t="shared" si="1129"/>
        <v>0</v>
      </c>
      <c r="J1168" s="6">
        <f t="shared" si="1130"/>
        <v>0</v>
      </c>
      <c r="K1168" s="10"/>
    </row>
    <row r="1169" spans="1:11">
      <c r="A1169" s="8">
        <v>1159</v>
      </c>
      <c r="B1169" s="10" t="s">
        <v>21</v>
      </c>
      <c r="C1169" s="6">
        <f t="shared" si="1077"/>
        <v>0</v>
      </c>
      <c r="D1169" s="6">
        <f t="shared" si="1078"/>
        <v>0</v>
      </c>
      <c r="E1169" s="6">
        <f t="shared" si="1079"/>
        <v>0</v>
      </c>
      <c r="F1169" s="6">
        <f t="shared" si="1126"/>
        <v>0</v>
      </c>
      <c r="G1169" s="6">
        <f t="shared" si="1127"/>
        <v>0</v>
      </c>
      <c r="H1169" s="6">
        <f t="shared" si="1128"/>
        <v>0</v>
      </c>
      <c r="I1169" s="6">
        <f t="shared" si="1129"/>
        <v>0</v>
      </c>
      <c r="J1169" s="6">
        <f t="shared" si="1130"/>
        <v>0</v>
      </c>
      <c r="K1169" s="10"/>
    </row>
    <row r="1170" spans="1:11" ht="25.5">
      <c r="A1170" s="8">
        <v>1160</v>
      </c>
      <c r="B1170" s="13" t="s">
        <v>313</v>
      </c>
      <c r="C1170" s="6">
        <f t="shared" si="1077"/>
        <v>478.4</v>
      </c>
      <c r="D1170" s="6">
        <f>D1171+D1172+D1173+D1179</f>
        <v>478.4</v>
      </c>
      <c r="E1170" s="6">
        <f t="shared" si="1079"/>
        <v>0</v>
      </c>
      <c r="F1170" s="6">
        <f t="shared" si="1126"/>
        <v>0</v>
      </c>
      <c r="G1170" s="6">
        <f t="shared" si="1127"/>
        <v>0</v>
      </c>
      <c r="H1170" s="6">
        <f t="shared" si="1128"/>
        <v>0</v>
      </c>
      <c r="I1170" s="6">
        <f t="shared" si="1129"/>
        <v>0</v>
      </c>
      <c r="J1170" s="6">
        <f t="shared" si="1130"/>
        <v>0</v>
      </c>
      <c r="K1170" s="10"/>
    </row>
    <row r="1171" spans="1:11">
      <c r="A1171" s="8">
        <v>1161</v>
      </c>
      <c r="B1171" s="13" t="s">
        <v>2</v>
      </c>
      <c r="C1171" s="6">
        <f t="shared" si="1077"/>
        <v>0</v>
      </c>
      <c r="D1171" s="6">
        <f t="shared" si="1078"/>
        <v>0</v>
      </c>
      <c r="E1171" s="6">
        <f t="shared" si="1079"/>
        <v>0</v>
      </c>
      <c r="F1171" s="6">
        <f t="shared" si="1126"/>
        <v>0</v>
      </c>
      <c r="G1171" s="6">
        <f t="shared" si="1127"/>
        <v>0</v>
      </c>
      <c r="H1171" s="6">
        <f t="shared" si="1128"/>
        <v>0</v>
      </c>
      <c r="I1171" s="6">
        <f t="shared" si="1129"/>
        <v>0</v>
      </c>
      <c r="J1171" s="6">
        <f t="shared" si="1130"/>
        <v>0</v>
      </c>
      <c r="K1171" s="10"/>
    </row>
    <row r="1172" spans="1:11">
      <c r="A1172" s="8">
        <v>1162</v>
      </c>
      <c r="B1172" s="10" t="s">
        <v>49</v>
      </c>
      <c r="C1172" s="6">
        <f t="shared" si="1077"/>
        <v>0</v>
      </c>
      <c r="D1172" s="6">
        <f t="shared" si="1078"/>
        <v>0</v>
      </c>
      <c r="E1172" s="6">
        <f t="shared" si="1079"/>
        <v>0</v>
      </c>
      <c r="F1172" s="6">
        <f t="shared" si="1126"/>
        <v>0</v>
      </c>
      <c r="G1172" s="6">
        <f t="shared" si="1127"/>
        <v>0</v>
      </c>
      <c r="H1172" s="6">
        <f t="shared" si="1128"/>
        <v>0</v>
      </c>
      <c r="I1172" s="6">
        <f t="shared" si="1129"/>
        <v>0</v>
      </c>
      <c r="J1172" s="6">
        <f t="shared" si="1130"/>
        <v>0</v>
      </c>
      <c r="K1172" s="10"/>
    </row>
    <row r="1173" spans="1:11">
      <c r="A1173" s="8">
        <v>1163</v>
      </c>
      <c r="B1173" s="10" t="s">
        <v>50</v>
      </c>
      <c r="C1173" s="6">
        <f t="shared" si="1077"/>
        <v>478.4</v>
      </c>
      <c r="D1173" s="6">
        <f>490-11.6</f>
        <v>478.4</v>
      </c>
      <c r="E1173" s="6">
        <f t="shared" si="1079"/>
        <v>0</v>
      </c>
      <c r="F1173" s="6">
        <f t="shared" si="1126"/>
        <v>0</v>
      </c>
      <c r="G1173" s="6">
        <f t="shared" si="1127"/>
        <v>0</v>
      </c>
      <c r="H1173" s="6">
        <f t="shared" si="1128"/>
        <v>0</v>
      </c>
      <c r="I1173" s="6">
        <f t="shared" si="1129"/>
        <v>0</v>
      </c>
      <c r="J1173" s="6">
        <f t="shared" si="1130"/>
        <v>0</v>
      </c>
      <c r="K1173" s="10"/>
    </row>
    <row r="1174" spans="1:11">
      <c r="A1174" s="8">
        <v>1164</v>
      </c>
      <c r="B1174" s="10" t="s">
        <v>21</v>
      </c>
      <c r="C1174" s="6">
        <v>0</v>
      </c>
      <c r="D1174" s="6">
        <v>0</v>
      </c>
      <c r="E1174" s="6">
        <v>0</v>
      </c>
      <c r="F1174" s="6">
        <v>0</v>
      </c>
      <c r="G1174" s="6">
        <v>0</v>
      </c>
      <c r="H1174" s="6">
        <v>0</v>
      </c>
      <c r="I1174" s="6">
        <v>0</v>
      </c>
      <c r="J1174" s="6">
        <v>0</v>
      </c>
      <c r="K1174" s="10"/>
    </row>
    <row r="1175" spans="1:11" ht="25.5">
      <c r="A1175" s="8">
        <v>1165</v>
      </c>
      <c r="B1175" s="13" t="s">
        <v>332</v>
      </c>
      <c r="C1175" s="6">
        <f>D1175+E1175+F1175+G1175+H1175+I1175+J1175</f>
        <v>2104.8000000000002</v>
      </c>
      <c r="D1175" s="6">
        <f>D1176+D1177+D1178+D1179</f>
        <v>2104.8000000000002</v>
      </c>
      <c r="E1175" s="6">
        <v>0</v>
      </c>
      <c r="F1175" s="6">
        <v>0</v>
      </c>
      <c r="G1175" s="6">
        <v>0</v>
      </c>
      <c r="H1175" s="6">
        <v>0</v>
      </c>
      <c r="I1175" s="6">
        <v>0</v>
      </c>
      <c r="J1175" s="6">
        <v>0</v>
      </c>
      <c r="K1175" s="10"/>
    </row>
    <row r="1176" spans="1:11">
      <c r="A1176" s="8">
        <v>1166</v>
      </c>
      <c r="B1176" s="10" t="s">
        <v>2</v>
      </c>
      <c r="C1176" s="6">
        <v>0</v>
      </c>
      <c r="D1176" s="6">
        <v>0</v>
      </c>
      <c r="E1176" s="6">
        <v>0</v>
      </c>
      <c r="F1176" s="6">
        <v>0</v>
      </c>
      <c r="G1176" s="6">
        <v>0</v>
      </c>
      <c r="H1176" s="6">
        <v>0</v>
      </c>
      <c r="I1176" s="6">
        <v>0</v>
      </c>
      <c r="J1176" s="6">
        <v>0</v>
      </c>
      <c r="K1176" s="10"/>
    </row>
    <row r="1177" spans="1:11">
      <c r="A1177" s="8">
        <v>1167</v>
      </c>
      <c r="B1177" s="10" t="s">
        <v>328</v>
      </c>
      <c r="C1177" s="6">
        <v>0</v>
      </c>
      <c r="D1177" s="6">
        <f>342+1.1+1741.7</f>
        <v>2084.8000000000002</v>
      </c>
      <c r="E1177" s="6">
        <v>0</v>
      </c>
      <c r="F1177" s="6">
        <v>0</v>
      </c>
      <c r="G1177" s="6">
        <v>0</v>
      </c>
      <c r="H1177" s="6">
        <v>0</v>
      </c>
      <c r="I1177" s="6">
        <v>0</v>
      </c>
      <c r="J1177" s="6">
        <v>0</v>
      </c>
      <c r="K1177" s="10"/>
    </row>
    <row r="1178" spans="1:11">
      <c r="A1178" s="8">
        <v>1168</v>
      </c>
      <c r="B1178" s="10" t="s">
        <v>50</v>
      </c>
      <c r="C1178" s="6">
        <f>D1178+E1178+F1178+G1178+H1178+I1178+J1178</f>
        <v>20</v>
      </c>
      <c r="D1178" s="6">
        <f>20</f>
        <v>20</v>
      </c>
      <c r="E1178" s="6">
        <v>0</v>
      </c>
      <c r="F1178" s="6">
        <v>0</v>
      </c>
      <c r="G1178" s="6">
        <v>0</v>
      </c>
      <c r="H1178" s="6">
        <v>0</v>
      </c>
      <c r="I1178" s="6">
        <v>0</v>
      </c>
      <c r="J1178" s="6">
        <v>0</v>
      </c>
      <c r="K1178" s="10"/>
    </row>
    <row r="1179" spans="1:11">
      <c r="A1179" s="8">
        <v>1169</v>
      </c>
      <c r="B1179" s="10" t="s">
        <v>21</v>
      </c>
      <c r="C1179" s="6">
        <f t="shared" si="1077"/>
        <v>0</v>
      </c>
      <c r="D1179" s="6">
        <f t="shared" si="1078"/>
        <v>0</v>
      </c>
      <c r="E1179" s="6">
        <f t="shared" si="1079"/>
        <v>0</v>
      </c>
      <c r="F1179" s="6">
        <f t="shared" si="1126"/>
        <v>0</v>
      </c>
      <c r="G1179" s="6">
        <f t="shared" si="1127"/>
        <v>0</v>
      </c>
      <c r="H1179" s="6">
        <f t="shared" si="1128"/>
        <v>0</v>
      </c>
      <c r="I1179" s="6">
        <f t="shared" si="1129"/>
        <v>0</v>
      </c>
      <c r="J1179" s="6">
        <f t="shared" si="1130"/>
        <v>0</v>
      </c>
      <c r="K1179" s="10"/>
    </row>
    <row r="1180" spans="1:11" ht="67.5" customHeight="1">
      <c r="A1180" s="8">
        <v>1170</v>
      </c>
      <c r="B1180" s="12" t="s">
        <v>325</v>
      </c>
      <c r="C1180" s="5">
        <f t="shared" si="1077"/>
        <v>2293.1</v>
      </c>
      <c r="D1180" s="5">
        <f>D1182+D1183+D1184</f>
        <v>322</v>
      </c>
      <c r="E1180" s="5">
        <f>E1182+E1183+E1184</f>
        <v>317.3</v>
      </c>
      <c r="F1180" s="5">
        <f t="shared" ref="F1180:J1180" si="1131">F1182+F1183+F1184</f>
        <v>317.3</v>
      </c>
      <c r="G1180" s="5">
        <f t="shared" si="1131"/>
        <v>315</v>
      </c>
      <c r="H1180" s="5">
        <f t="shared" si="1131"/>
        <v>340.5</v>
      </c>
      <c r="I1180" s="5">
        <f t="shared" si="1131"/>
        <v>340.5</v>
      </c>
      <c r="J1180" s="5">
        <f t="shared" si="1131"/>
        <v>340.5</v>
      </c>
      <c r="K1180" s="10">
        <v>92</v>
      </c>
    </row>
    <row r="1181" spans="1:11">
      <c r="A1181" s="8">
        <v>1171</v>
      </c>
      <c r="B1181" s="10" t="s">
        <v>2</v>
      </c>
      <c r="C1181" s="6">
        <f t="shared" si="1077"/>
        <v>0</v>
      </c>
      <c r="D1181" s="6">
        <f t="shared" ref="D1181" si="1132">E1181+F1181+G1181+H1181+I1181+J1181+K1181</f>
        <v>0</v>
      </c>
      <c r="E1181" s="6">
        <f t="shared" ref="E1181" si="1133">F1181+G1181+H1181+I1181+J1181+K1181+L1181</f>
        <v>0</v>
      </c>
      <c r="F1181" s="6">
        <f t="shared" ref="F1181" si="1134">G1181+H1181+I1181+J1181+K1181+L1181+M1181</f>
        <v>0</v>
      </c>
      <c r="G1181" s="6">
        <f t="shared" ref="G1181" si="1135">H1181+I1181+J1181+K1181+L1181+M1181+N1181</f>
        <v>0</v>
      </c>
      <c r="H1181" s="6">
        <f t="shared" ref="H1181" si="1136">I1181+J1181+K1181+L1181+M1181+N1181+O1181</f>
        <v>0</v>
      </c>
      <c r="I1181" s="6">
        <f t="shared" ref="I1181" si="1137">J1181+K1181+L1181+M1181+N1181+O1181+P1181</f>
        <v>0</v>
      </c>
      <c r="J1181" s="6">
        <f t="shared" ref="J1181" si="1138">K1181+L1181+M1181+N1181+O1181+P1181+Q1181</f>
        <v>0</v>
      </c>
      <c r="K1181" s="10"/>
    </row>
    <row r="1182" spans="1:11">
      <c r="A1182" s="8">
        <v>1172</v>
      </c>
      <c r="B1182" s="10" t="s">
        <v>49</v>
      </c>
      <c r="C1182" s="6">
        <f t="shared" si="1077"/>
        <v>2293.1</v>
      </c>
      <c r="D1182" s="6">
        <v>322</v>
      </c>
      <c r="E1182" s="6">
        <v>317.3</v>
      </c>
      <c r="F1182" s="6">
        <v>317.3</v>
      </c>
      <c r="G1182" s="6">
        <v>315</v>
      </c>
      <c r="H1182" s="6">
        <v>340.5</v>
      </c>
      <c r="I1182" s="6">
        <v>340.5</v>
      </c>
      <c r="J1182" s="6">
        <v>340.5</v>
      </c>
      <c r="K1182" s="10"/>
    </row>
    <row r="1183" spans="1:11">
      <c r="A1183" s="8">
        <v>1173</v>
      </c>
      <c r="B1183" s="10" t="s">
        <v>50</v>
      </c>
      <c r="C1183" s="6">
        <f t="shared" si="1077"/>
        <v>0</v>
      </c>
      <c r="D1183" s="6">
        <f t="shared" si="1078"/>
        <v>0</v>
      </c>
      <c r="E1183" s="6">
        <f t="shared" si="1079"/>
        <v>0</v>
      </c>
      <c r="F1183" s="6">
        <f t="shared" ref="F1183:F1184" si="1139">G1183+H1183+I1183+J1183+K1183+L1183+M1183</f>
        <v>0</v>
      </c>
      <c r="G1183" s="6">
        <f t="shared" ref="G1183:G1184" si="1140">H1183+I1183+J1183+K1183+L1183+M1183+N1183</f>
        <v>0</v>
      </c>
      <c r="H1183" s="6">
        <f t="shared" ref="H1183:H1184" si="1141">I1183+J1183+K1183+L1183+M1183+N1183+O1183</f>
        <v>0</v>
      </c>
      <c r="I1183" s="6">
        <f t="shared" ref="I1183:I1184" si="1142">J1183+K1183+L1183+M1183+N1183+O1183+P1183</f>
        <v>0</v>
      </c>
      <c r="J1183" s="6">
        <f t="shared" ref="J1183:J1184" si="1143">K1183+L1183+M1183+N1183+O1183+P1183+Q1183</f>
        <v>0</v>
      </c>
      <c r="K1183" s="10"/>
    </row>
    <row r="1184" spans="1:11">
      <c r="A1184" s="8">
        <v>1174</v>
      </c>
      <c r="B1184" s="10" t="s">
        <v>21</v>
      </c>
      <c r="C1184" s="6">
        <f t="shared" si="1077"/>
        <v>0</v>
      </c>
      <c r="D1184" s="6">
        <f t="shared" si="1078"/>
        <v>0</v>
      </c>
      <c r="E1184" s="6">
        <f t="shared" si="1079"/>
        <v>0</v>
      </c>
      <c r="F1184" s="6">
        <f t="shared" si="1139"/>
        <v>0</v>
      </c>
      <c r="G1184" s="6">
        <f t="shared" si="1140"/>
        <v>0</v>
      </c>
      <c r="H1184" s="6">
        <f t="shared" si="1141"/>
        <v>0</v>
      </c>
      <c r="I1184" s="6">
        <f t="shared" si="1142"/>
        <v>0</v>
      </c>
      <c r="J1184" s="6">
        <f t="shared" si="1143"/>
        <v>0</v>
      </c>
      <c r="K1184" s="10"/>
    </row>
    <row r="1185" spans="1:11">
      <c r="A1185" s="8">
        <v>1175</v>
      </c>
      <c r="B1185" s="66" t="s">
        <v>373</v>
      </c>
      <c r="C1185" s="67"/>
      <c r="D1185" s="67"/>
      <c r="E1185" s="67"/>
      <c r="F1185" s="67"/>
      <c r="G1185" s="67"/>
      <c r="H1185" s="67"/>
      <c r="I1185" s="67"/>
      <c r="J1185" s="68"/>
      <c r="K1185" s="3"/>
    </row>
    <row r="1186" spans="1:11" ht="26.25">
      <c r="A1186" s="8">
        <v>1176</v>
      </c>
      <c r="B1186" s="64" t="s">
        <v>366</v>
      </c>
      <c r="C1186" s="63">
        <v>0</v>
      </c>
      <c r="D1186" s="63">
        <v>0</v>
      </c>
      <c r="E1186" s="63">
        <v>0</v>
      </c>
      <c r="F1186" s="63">
        <v>0</v>
      </c>
      <c r="G1186" s="63">
        <v>0</v>
      </c>
      <c r="H1186" s="63">
        <v>0</v>
      </c>
      <c r="I1186" s="63">
        <v>0</v>
      </c>
      <c r="J1186" s="63">
        <v>0</v>
      </c>
      <c r="K1186" s="3"/>
    </row>
    <row r="1187" spans="1:11">
      <c r="A1187" s="8">
        <v>1177</v>
      </c>
      <c r="B1187" s="10" t="s">
        <v>2</v>
      </c>
      <c r="C1187" s="63">
        <v>0</v>
      </c>
      <c r="D1187" s="63">
        <v>0</v>
      </c>
      <c r="E1187" s="63">
        <v>0</v>
      </c>
      <c r="F1187" s="63">
        <v>0</v>
      </c>
      <c r="G1187" s="63">
        <v>0</v>
      </c>
      <c r="H1187" s="63">
        <v>0</v>
      </c>
      <c r="I1187" s="63">
        <v>0</v>
      </c>
      <c r="J1187" s="63">
        <v>0</v>
      </c>
      <c r="K1187" s="3"/>
    </row>
    <row r="1188" spans="1:11">
      <c r="A1188" s="8">
        <v>1178</v>
      </c>
      <c r="B1188" s="10" t="s">
        <v>49</v>
      </c>
      <c r="C1188" s="63">
        <v>0</v>
      </c>
      <c r="D1188" s="63">
        <v>0</v>
      </c>
      <c r="E1188" s="63">
        <v>0</v>
      </c>
      <c r="F1188" s="63">
        <v>0</v>
      </c>
      <c r="G1188" s="63">
        <v>0</v>
      </c>
      <c r="H1188" s="63">
        <v>0</v>
      </c>
      <c r="I1188" s="63">
        <v>0</v>
      </c>
      <c r="J1188" s="63">
        <v>0</v>
      </c>
      <c r="K1188" s="3"/>
    </row>
    <row r="1189" spans="1:11">
      <c r="A1189" s="8">
        <v>1179</v>
      </c>
      <c r="B1189" s="10" t="s">
        <v>50</v>
      </c>
      <c r="C1189" s="63">
        <v>0</v>
      </c>
      <c r="D1189" s="63">
        <v>0</v>
      </c>
      <c r="E1189" s="63">
        <v>0</v>
      </c>
      <c r="F1189" s="63">
        <v>0</v>
      </c>
      <c r="G1189" s="63">
        <v>0</v>
      </c>
      <c r="H1189" s="63">
        <v>0</v>
      </c>
      <c r="I1189" s="63">
        <v>0</v>
      </c>
      <c r="J1189" s="63">
        <v>0</v>
      </c>
      <c r="K1189" s="3"/>
    </row>
    <row r="1190" spans="1:11">
      <c r="A1190" s="8">
        <v>1180</v>
      </c>
      <c r="B1190" s="10" t="s">
        <v>21</v>
      </c>
      <c r="C1190" s="63">
        <v>0</v>
      </c>
      <c r="D1190" s="63">
        <v>0</v>
      </c>
      <c r="E1190" s="63">
        <v>0</v>
      </c>
      <c r="F1190" s="63">
        <v>0</v>
      </c>
      <c r="G1190" s="63">
        <v>0</v>
      </c>
      <c r="H1190" s="63">
        <v>0</v>
      </c>
      <c r="I1190" s="63">
        <v>0</v>
      </c>
      <c r="J1190" s="63">
        <v>0</v>
      </c>
      <c r="K1190" s="3"/>
    </row>
    <row r="1191" spans="1:11" ht="60.75">
      <c r="A1191" s="8">
        <v>1181</v>
      </c>
      <c r="B1191" s="62" t="s">
        <v>361</v>
      </c>
      <c r="C1191" s="63">
        <v>0</v>
      </c>
      <c r="D1191" s="63">
        <v>0</v>
      </c>
      <c r="E1191" s="63">
        <v>0</v>
      </c>
      <c r="F1191" s="63">
        <v>0</v>
      </c>
      <c r="G1191" s="63">
        <v>0</v>
      </c>
      <c r="H1191" s="63">
        <v>0</v>
      </c>
      <c r="I1191" s="63">
        <v>0</v>
      </c>
      <c r="J1191" s="63">
        <v>0</v>
      </c>
      <c r="K1191" s="3"/>
    </row>
    <row r="1192" spans="1:11">
      <c r="A1192" s="8">
        <v>1182</v>
      </c>
      <c r="B1192" s="10" t="s">
        <v>2</v>
      </c>
      <c r="C1192" s="63">
        <v>0</v>
      </c>
      <c r="D1192" s="63">
        <v>0</v>
      </c>
      <c r="E1192" s="63">
        <v>0</v>
      </c>
      <c r="F1192" s="63">
        <v>0</v>
      </c>
      <c r="G1192" s="63">
        <v>0</v>
      </c>
      <c r="H1192" s="63">
        <v>0</v>
      </c>
      <c r="I1192" s="63">
        <v>0</v>
      </c>
      <c r="J1192" s="63">
        <v>0</v>
      </c>
      <c r="K1192" s="3"/>
    </row>
    <row r="1193" spans="1:11">
      <c r="A1193" s="8">
        <v>1183</v>
      </c>
      <c r="B1193" s="10" t="s">
        <v>49</v>
      </c>
      <c r="C1193" s="63">
        <v>0</v>
      </c>
      <c r="D1193" s="63">
        <v>0</v>
      </c>
      <c r="E1193" s="63">
        <v>0</v>
      </c>
      <c r="F1193" s="63">
        <v>0</v>
      </c>
      <c r="G1193" s="63">
        <v>0</v>
      </c>
      <c r="H1193" s="63">
        <v>0</v>
      </c>
      <c r="I1193" s="63">
        <v>0</v>
      </c>
      <c r="J1193" s="63">
        <v>0</v>
      </c>
      <c r="K1193" s="3"/>
    </row>
    <row r="1194" spans="1:11">
      <c r="A1194" s="8">
        <v>1184</v>
      </c>
      <c r="B1194" s="10" t="s">
        <v>50</v>
      </c>
      <c r="C1194" s="63">
        <v>0</v>
      </c>
      <c r="D1194" s="63">
        <v>0</v>
      </c>
      <c r="E1194" s="63">
        <v>0</v>
      </c>
      <c r="F1194" s="63">
        <v>0</v>
      </c>
      <c r="G1194" s="63">
        <v>0</v>
      </c>
      <c r="H1194" s="63">
        <v>0</v>
      </c>
      <c r="I1194" s="63">
        <v>0</v>
      </c>
      <c r="J1194" s="63">
        <v>0</v>
      </c>
      <c r="K1194" s="3"/>
    </row>
    <row r="1195" spans="1:11">
      <c r="A1195" s="8">
        <v>1185</v>
      </c>
      <c r="B1195" s="10" t="s">
        <v>21</v>
      </c>
      <c r="C1195" s="63">
        <v>0</v>
      </c>
      <c r="D1195" s="63">
        <v>0</v>
      </c>
      <c r="E1195" s="63">
        <v>0</v>
      </c>
      <c r="F1195" s="63">
        <v>0</v>
      </c>
      <c r="G1195" s="63">
        <v>0</v>
      </c>
      <c r="H1195" s="63">
        <v>0</v>
      </c>
      <c r="I1195" s="63">
        <v>0</v>
      </c>
      <c r="J1195" s="63">
        <v>0</v>
      </c>
      <c r="K1195" s="3"/>
    </row>
    <row r="1196" spans="1:11" ht="36.75">
      <c r="A1196" s="8">
        <v>1186</v>
      </c>
      <c r="B1196" s="62" t="s">
        <v>362</v>
      </c>
      <c r="C1196" s="63">
        <v>0</v>
      </c>
      <c r="D1196" s="63">
        <v>0</v>
      </c>
      <c r="E1196" s="63">
        <v>0</v>
      </c>
      <c r="F1196" s="63">
        <v>0</v>
      </c>
      <c r="G1196" s="63">
        <v>0</v>
      </c>
      <c r="H1196" s="63">
        <v>0</v>
      </c>
      <c r="I1196" s="63">
        <v>0</v>
      </c>
      <c r="J1196" s="63">
        <v>0</v>
      </c>
      <c r="K1196" s="3"/>
    </row>
    <row r="1197" spans="1:11">
      <c r="A1197" s="8">
        <v>1187</v>
      </c>
      <c r="B1197" s="10" t="s">
        <v>2</v>
      </c>
      <c r="C1197" s="63">
        <v>0</v>
      </c>
      <c r="D1197" s="63">
        <v>0</v>
      </c>
      <c r="E1197" s="63">
        <v>0</v>
      </c>
      <c r="F1197" s="63">
        <v>0</v>
      </c>
      <c r="G1197" s="63">
        <v>0</v>
      </c>
      <c r="H1197" s="63">
        <v>0</v>
      </c>
      <c r="I1197" s="63">
        <v>0</v>
      </c>
      <c r="J1197" s="63">
        <v>0</v>
      </c>
      <c r="K1197" s="3"/>
    </row>
    <row r="1198" spans="1:11">
      <c r="A1198" s="8">
        <v>1188</v>
      </c>
      <c r="B1198" s="10" t="s">
        <v>49</v>
      </c>
      <c r="C1198" s="63">
        <v>0</v>
      </c>
      <c r="D1198" s="63">
        <v>0</v>
      </c>
      <c r="E1198" s="63">
        <v>0</v>
      </c>
      <c r="F1198" s="63">
        <v>0</v>
      </c>
      <c r="G1198" s="63">
        <v>0</v>
      </c>
      <c r="H1198" s="63">
        <v>0</v>
      </c>
      <c r="I1198" s="63">
        <v>0</v>
      </c>
      <c r="J1198" s="63">
        <v>0</v>
      </c>
      <c r="K1198" s="3"/>
    </row>
    <row r="1199" spans="1:11">
      <c r="A1199" s="8">
        <v>1189</v>
      </c>
      <c r="B1199" s="10" t="s">
        <v>50</v>
      </c>
      <c r="C1199" s="63">
        <v>0</v>
      </c>
      <c r="D1199" s="63">
        <v>0</v>
      </c>
      <c r="E1199" s="63">
        <v>0</v>
      </c>
      <c r="F1199" s="63">
        <v>0</v>
      </c>
      <c r="G1199" s="63">
        <v>0</v>
      </c>
      <c r="H1199" s="63">
        <v>0</v>
      </c>
      <c r="I1199" s="63">
        <v>0</v>
      </c>
      <c r="J1199" s="63">
        <v>0</v>
      </c>
      <c r="K1199" s="3"/>
    </row>
    <row r="1200" spans="1:11">
      <c r="A1200" s="8">
        <v>1190</v>
      </c>
      <c r="B1200" s="10" t="s">
        <v>21</v>
      </c>
      <c r="C1200" s="63">
        <v>0</v>
      </c>
      <c r="D1200" s="63">
        <v>0</v>
      </c>
      <c r="E1200" s="63">
        <v>0</v>
      </c>
      <c r="F1200" s="63">
        <v>0</v>
      </c>
      <c r="G1200" s="63">
        <v>0</v>
      </c>
      <c r="H1200" s="63">
        <v>0</v>
      </c>
      <c r="I1200" s="63">
        <v>0</v>
      </c>
      <c r="J1200" s="63">
        <v>0</v>
      </c>
      <c r="K1200" s="3"/>
    </row>
    <row r="1201" spans="1:11" ht="26.25" customHeight="1">
      <c r="A1201" s="8">
        <v>1191</v>
      </c>
      <c r="B1201" s="62" t="s">
        <v>363</v>
      </c>
      <c r="C1201" s="63">
        <v>0</v>
      </c>
      <c r="D1201" s="63">
        <v>0</v>
      </c>
      <c r="E1201" s="63">
        <v>0</v>
      </c>
      <c r="F1201" s="63">
        <v>0</v>
      </c>
      <c r="G1201" s="63">
        <v>0</v>
      </c>
      <c r="H1201" s="63">
        <v>0</v>
      </c>
      <c r="I1201" s="63">
        <v>0</v>
      </c>
      <c r="J1201" s="63">
        <v>0</v>
      </c>
      <c r="K1201" s="3"/>
    </row>
    <row r="1202" spans="1:11">
      <c r="A1202" s="8">
        <v>1192</v>
      </c>
      <c r="B1202" s="10" t="s">
        <v>2</v>
      </c>
      <c r="C1202" s="63">
        <v>0</v>
      </c>
      <c r="D1202" s="63">
        <v>0</v>
      </c>
      <c r="E1202" s="63">
        <v>0</v>
      </c>
      <c r="F1202" s="63">
        <v>0</v>
      </c>
      <c r="G1202" s="63">
        <v>0</v>
      </c>
      <c r="H1202" s="63">
        <v>0</v>
      </c>
      <c r="I1202" s="63">
        <v>0</v>
      </c>
      <c r="J1202" s="63">
        <v>0</v>
      </c>
      <c r="K1202" s="3"/>
    </row>
    <row r="1203" spans="1:11">
      <c r="A1203" s="8">
        <v>1193</v>
      </c>
      <c r="B1203" s="10" t="s">
        <v>49</v>
      </c>
      <c r="C1203" s="63">
        <v>0</v>
      </c>
      <c r="D1203" s="63">
        <v>0</v>
      </c>
      <c r="E1203" s="63">
        <v>0</v>
      </c>
      <c r="F1203" s="63">
        <v>0</v>
      </c>
      <c r="G1203" s="63">
        <v>0</v>
      </c>
      <c r="H1203" s="63">
        <v>0</v>
      </c>
      <c r="I1203" s="63">
        <v>0</v>
      </c>
      <c r="J1203" s="63">
        <v>0</v>
      </c>
      <c r="K1203" s="3"/>
    </row>
    <row r="1204" spans="1:11">
      <c r="A1204" s="8">
        <v>1194</v>
      </c>
      <c r="B1204" s="10" t="s">
        <v>50</v>
      </c>
      <c r="C1204" s="63">
        <v>0</v>
      </c>
      <c r="D1204" s="63">
        <v>0</v>
      </c>
      <c r="E1204" s="63">
        <v>0</v>
      </c>
      <c r="F1204" s="63">
        <v>0</v>
      </c>
      <c r="G1204" s="63">
        <v>0</v>
      </c>
      <c r="H1204" s="63">
        <v>0</v>
      </c>
      <c r="I1204" s="63">
        <v>0</v>
      </c>
      <c r="J1204" s="63">
        <v>0</v>
      </c>
      <c r="K1204" s="3"/>
    </row>
    <row r="1205" spans="1:11">
      <c r="A1205" s="8">
        <v>1195</v>
      </c>
      <c r="B1205" s="10" t="s">
        <v>21</v>
      </c>
      <c r="C1205" s="63">
        <v>0</v>
      </c>
      <c r="D1205" s="63">
        <v>0</v>
      </c>
      <c r="E1205" s="63">
        <v>0</v>
      </c>
      <c r="F1205" s="63">
        <v>0</v>
      </c>
      <c r="G1205" s="63">
        <v>0</v>
      </c>
      <c r="H1205" s="63">
        <v>0</v>
      </c>
      <c r="I1205" s="63">
        <v>0</v>
      </c>
      <c r="J1205" s="63">
        <v>0</v>
      </c>
      <c r="K1205" s="3"/>
    </row>
    <row r="1206" spans="1:11" ht="24.75">
      <c r="A1206" s="8">
        <v>1196</v>
      </c>
      <c r="B1206" s="62" t="s">
        <v>364</v>
      </c>
      <c r="C1206" s="63">
        <v>0</v>
      </c>
      <c r="D1206" s="63">
        <v>0</v>
      </c>
      <c r="E1206" s="63">
        <v>0</v>
      </c>
      <c r="F1206" s="63">
        <v>0</v>
      </c>
      <c r="G1206" s="63">
        <v>0</v>
      </c>
      <c r="H1206" s="63">
        <v>0</v>
      </c>
      <c r="I1206" s="63">
        <v>0</v>
      </c>
      <c r="J1206" s="63">
        <v>0</v>
      </c>
      <c r="K1206" s="3"/>
    </row>
    <row r="1207" spans="1:11">
      <c r="A1207" s="8">
        <v>1197</v>
      </c>
      <c r="B1207" s="10" t="s">
        <v>2</v>
      </c>
      <c r="C1207" s="63">
        <v>0</v>
      </c>
      <c r="D1207" s="63">
        <v>0</v>
      </c>
      <c r="E1207" s="63">
        <v>0</v>
      </c>
      <c r="F1207" s="63">
        <v>0</v>
      </c>
      <c r="G1207" s="63">
        <v>0</v>
      </c>
      <c r="H1207" s="63">
        <v>0</v>
      </c>
      <c r="I1207" s="63">
        <v>0</v>
      </c>
      <c r="J1207" s="63">
        <v>0</v>
      </c>
      <c r="K1207" s="3"/>
    </row>
    <row r="1208" spans="1:11">
      <c r="A1208" s="8">
        <v>1198</v>
      </c>
      <c r="B1208" s="10" t="s">
        <v>49</v>
      </c>
      <c r="C1208" s="63">
        <v>0</v>
      </c>
      <c r="D1208" s="63">
        <v>0</v>
      </c>
      <c r="E1208" s="63">
        <v>0</v>
      </c>
      <c r="F1208" s="63">
        <v>0</v>
      </c>
      <c r="G1208" s="63">
        <v>0</v>
      </c>
      <c r="H1208" s="63">
        <v>0</v>
      </c>
      <c r="I1208" s="63">
        <v>0</v>
      </c>
      <c r="J1208" s="63">
        <v>0</v>
      </c>
      <c r="K1208" s="3"/>
    </row>
    <row r="1209" spans="1:11">
      <c r="A1209" s="8">
        <v>1199</v>
      </c>
      <c r="B1209" s="10" t="s">
        <v>50</v>
      </c>
      <c r="C1209" s="63">
        <v>0</v>
      </c>
      <c r="D1209" s="63">
        <v>0</v>
      </c>
      <c r="E1209" s="63">
        <v>0</v>
      </c>
      <c r="F1209" s="63">
        <v>0</v>
      </c>
      <c r="G1209" s="63">
        <v>0</v>
      </c>
      <c r="H1209" s="63">
        <v>0</v>
      </c>
      <c r="I1209" s="63">
        <v>0</v>
      </c>
      <c r="J1209" s="63">
        <v>0</v>
      </c>
      <c r="K1209" s="3"/>
    </row>
    <row r="1210" spans="1:11">
      <c r="A1210" s="8">
        <v>1200</v>
      </c>
      <c r="B1210" s="10" t="s">
        <v>21</v>
      </c>
      <c r="C1210" s="63">
        <v>0</v>
      </c>
      <c r="D1210" s="63">
        <v>0</v>
      </c>
      <c r="E1210" s="63">
        <v>0</v>
      </c>
      <c r="F1210" s="63">
        <v>0</v>
      </c>
      <c r="G1210" s="63">
        <v>0</v>
      </c>
      <c r="H1210" s="63">
        <v>0</v>
      </c>
      <c r="I1210" s="63">
        <v>0</v>
      </c>
      <c r="J1210" s="63">
        <v>0</v>
      </c>
      <c r="K1210" s="3"/>
    </row>
    <row r="1211" spans="1:11" ht="24.75">
      <c r="A1211" s="8">
        <v>1201</v>
      </c>
      <c r="B1211" s="62" t="s">
        <v>365</v>
      </c>
      <c r="C1211" s="63">
        <v>0</v>
      </c>
      <c r="D1211" s="63">
        <v>0</v>
      </c>
      <c r="E1211" s="63">
        <v>0</v>
      </c>
      <c r="F1211" s="63">
        <v>0</v>
      </c>
      <c r="G1211" s="63">
        <v>0</v>
      </c>
      <c r="H1211" s="63">
        <v>0</v>
      </c>
      <c r="I1211" s="63">
        <v>0</v>
      </c>
      <c r="J1211" s="63">
        <v>0</v>
      </c>
      <c r="K1211" s="3"/>
    </row>
    <row r="1212" spans="1:11">
      <c r="A1212" s="8">
        <v>1202</v>
      </c>
      <c r="B1212" s="10" t="s">
        <v>2</v>
      </c>
      <c r="C1212" s="63">
        <v>0</v>
      </c>
      <c r="D1212" s="63">
        <v>0</v>
      </c>
      <c r="E1212" s="63">
        <v>0</v>
      </c>
      <c r="F1212" s="63">
        <v>0</v>
      </c>
      <c r="G1212" s="63">
        <v>0</v>
      </c>
      <c r="H1212" s="63">
        <v>0</v>
      </c>
      <c r="I1212" s="63">
        <v>0</v>
      </c>
      <c r="J1212" s="63">
        <v>0</v>
      </c>
      <c r="K1212" s="3"/>
    </row>
    <row r="1213" spans="1:11">
      <c r="A1213" s="8">
        <v>1203</v>
      </c>
      <c r="B1213" s="10" t="s">
        <v>49</v>
      </c>
      <c r="C1213" s="63">
        <v>0</v>
      </c>
      <c r="D1213" s="63">
        <v>0</v>
      </c>
      <c r="E1213" s="63">
        <v>0</v>
      </c>
      <c r="F1213" s="63">
        <v>0</v>
      </c>
      <c r="G1213" s="63">
        <v>0</v>
      </c>
      <c r="H1213" s="63">
        <v>0</v>
      </c>
      <c r="I1213" s="63">
        <v>0</v>
      </c>
      <c r="J1213" s="63">
        <v>0</v>
      </c>
      <c r="K1213" s="3"/>
    </row>
    <row r="1214" spans="1:11">
      <c r="A1214" s="8">
        <v>1204</v>
      </c>
      <c r="B1214" s="10" t="s">
        <v>50</v>
      </c>
      <c r="C1214" s="63">
        <v>0</v>
      </c>
      <c r="D1214" s="63">
        <v>0</v>
      </c>
      <c r="E1214" s="63">
        <v>0</v>
      </c>
      <c r="F1214" s="63">
        <v>0</v>
      </c>
      <c r="G1214" s="63">
        <v>0</v>
      </c>
      <c r="H1214" s="63">
        <v>0</v>
      </c>
      <c r="I1214" s="63">
        <v>0</v>
      </c>
      <c r="J1214" s="63">
        <v>0</v>
      </c>
      <c r="K1214" s="3"/>
    </row>
    <row r="1215" spans="1:11">
      <c r="A1215" s="8">
        <v>1205</v>
      </c>
      <c r="B1215" s="10" t="s">
        <v>21</v>
      </c>
      <c r="C1215" s="63">
        <v>0</v>
      </c>
      <c r="D1215" s="63">
        <v>0</v>
      </c>
      <c r="E1215" s="63">
        <v>0</v>
      </c>
      <c r="F1215" s="63">
        <v>0</v>
      </c>
      <c r="G1215" s="63">
        <v>0</v>
      </c>
      <c r="H1215" s="63">
        <v>0</v>
      </c>
      <c r="I1215" s="63">
        <v>0</v>
      </c>
      <c r="J1215" s="63">
        <v>0</v>
      </c>
      <c r="K1215" s="3"/>
    </row>
  </sheetData>
  <mergeCells count="16">
    <mergeCell ref="B1185:J1185"/>
    <mergeCell ref="H1:K1"/>
    <mergeCell ref="B537:K537"/>
    <mergeCell ref="B453:K453"/>
    <mergeCell ref="B1048:K1048"/>
    <mergeCell ref="B1002:K1002"/>
    <mergeCell ref="B872:K872"/>
    <mergeCell ref="B693:K693"/>
    <mergeCell ref="B589:K589"/>
    <mergeCell ref="B21:K21"/>
    <mergeCell ref="B297:K297"/>
    <mergeCell ref="A2:K2"/>
    <mergeCell ref="A3:A4"/>
    <mergeCell ref="C3:J3"/>
    <mergeCell ref="B3:B5"/>
    <mergeCell ref="B1:D1"/>
  </mergeCells>
  <pageMargins left="0.70866141732283472" right="0.19685039370078741" top="0.23622047244094491" bottom="0.39370078740157483" header="0.31496062992125984" footer="0.31496062992125984"/>
  <pageSetup paperSize="9" scale="81" fitToHeight="100" orientation="landscape" r:id="rId1"/>
  <rowBreaks count="4" manualBreakCount="4">
    <brk id="33" max="10" man="1"/>
    <brk id="70" max="10" man="1"/>
    <brk id="299" max="10" man="1"/>
    <brk id="45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topLeftCell="A72" workbookViewId="0">
      <selection activeCell="L78" sqref="L78"/>
    </sheetView>
  </sheetViews>
  <sheetFormatPr defaultRowHeight="15"/>
  <cols>
    <col min="2" max="2" width="25.85546875" customWidth="1"/>
    <col min="3" max="3" width="11" customWidth="1"/>
    <col min="11" max="11" width="36.28515625" customWidth="1"/>
  </cols>
  <sheetData>
    <row r="1" spans="1:11" ht="15.75" customHeight="1">
      <c r="A1" s="90" t="s">
        <v>169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5.7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5.7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15.7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15.7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1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</row>
    <row r="7" spans="1:11" ht="30" customHeight="1">
      <c r="A7" s="92" t="s">
        <v>170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5.75" customHeigh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11" ht="45.75" customHeight="1" thickBo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1" ht="38.25" customHeight="1">
      <c r="A10" s="95"/>
      <c r="B10" s="95" t="s">
        <v>171</v>
      </c>
      <c r="C10" s="95" t="s">
        <v>172</v>
      </c>
      <c r="D10" s="98" t="s">
        <v>173</v>
      </c>
      <c r="E10" s="99"/>
      <c r="F10" s="99"/>
      <c r="G10" s="99"/>
      <c r="H10" s="99"/>
      <c r="I10" s="99"/>
      <c r="J10" s="100"/>
      <c r="K10" s="95" t="s">
        <v>174</v>
      </c>
    </row>
    <row r="11" spans="1:11" ht="15" customHeight="1">
      <c r="A11" s="96"/>
      <c r="B11" s="96"/>
      <c r="C11" s="96"/>
      <c r="D11" s="101"/>
      <c r="E11" s="102"/>
      <c r="F11" s="102"/>
      <c r="G11" s="102"/>
      <c r="H11" s="102"/>
      <c r="I11" s="102"/>
      <c r="J11" s="103"/>
      <c r="K11" s="96"/>
    </row>
    <row r="12" spans="1:11" ht="15.75" thickBot="1">
      <c r="A12" s="96"/>
      <c r="B12" s="96"/>
      <c r="C12" s="96"/>
      <c r="D12" s="104"/>
      <c r="E12" s="105"/>
      <c r="F12" s="105"/>
      <c r="G12" s="105"/>
      <c r="H12" s="105"/>
      <c r="I12" s="105"/>
      <c r="J12" s="106"/>
      <c r="K12" s="96"/>
    </row>
    <row r="13" spans="1:11">
      <c r="A13" s="96"/>
      <c r="B13" s="96"/>
      <c r="C13" s="96"/>
      <c r="D13" s="95" t="s">
        <v>73</v>
      </c>
      <c r="E13" s="95" t="s">
        <v>67</v>
      </c>
      <c r="F13" s="95" t="s">
        <v>68</v>
      </c>
      <c r="G13" s="95" t="s">
        <v>69</v>
      </c>
      <c r="H13" s="95" t="s">
        <v>70</v>
      </c>
      <c r="I13" s="95" t="s">
        <v>71</v>
      </c>
      <c r="J13" s="95" t="s">
        <v>72</v>
      </c>
      <c r="K13" s="96"/>
    </row>
    <row r="14" spans="1:11" ht="15.75" thickBo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</row>
    <row r="15" spans="1:11" ht="15.75" thickBot="1">
      <c r="A15" s="32">
        <v>1</v>
      </c>
      <c r="B15" s="33">
        <v>2</v>
      </c>
      <c r="C15" s="33">
        <v>3</v>
      </c>
      <c r="D15" s="33">
        <v>4</v>
      </c>
      <c r="E15" s="33">
        <v>5</v>
      </c>
      <c r="F15" s="33">
        <v>6</v>
      </c>
      <c r="G15" s="33">
        <v>7</v>
      </c>
      <c r="H15" s="33">
        <v>8</v>
      </c>
      <c r="I15" s="33">
        <v>9</v>
      </c>
      <c r="J15" s="33">
        <v>10</v>
      </c>
      <c r="K15" s="33">
        <v>11</v>
      </c>
    </row>
    <row r="16" spans="1:11" ht="25.5" customHeight="1" thickBot="1">
      <c r="A16" s="32">
        <v>2</v>
      </c>
      <c r="B16" s="118" t="s">
        <v>90</v>
      </c>
      <c r="C16" s="119"/>
      <c r="D16" s="119"/>
      <c r="E16" s="119"/>
      <c r="F16" s="119"/>
      <c r="G16" s="119"/>
      <c r="H16" s="119"/>
      <c r="I16" s="119"/>
      <c r="J16" s="119"/>
      <c r="K16" s="120"/>
    </row>
    <row r="17" spans="1:11" ht="38.25" customHeight="1" thickBot="1">
      <c r="A17" s="32">
        <v>3</v>
      </c>
      <c r="B17" s="33" t="s">
        <v>91</v>
      </c>
      <c r="C17" s="115" t="s">
        <v>92</v>
      </c>
      <c r="D17" s="116"/>
      <c r="E17" s="116"/>
      <c r="F17" s="116"/>
      <c r="G17" s="116"/>
      <c r="H17" s="116"/>
      <c r="I17" s="116"/>
      <c r="J17" s="116"/>
      <c r="K17" s="117"/>
    </row>
    <row r="18" spans="1:11" ht="15.75" thickBot="1">
      <c r="A18" s="32">
        <v>4</v>
      </c>
      <c r="B18" s="33" t="s">
        <v>93</v>
      </c>
      <c r="C18" s="115" t="s">
        <v>94</v>
      </c>
      <c r="D18" s="116"/>
      <c r="E18" s="116"/>
      <c r="F18" s="116"/>
      <c r="G18" s="116"/>
      <c r="H18" s="116"/>
      <c r="I18" s="116"/>
      <c r="J18" s="116"/>
      <c r="K18" s="117"/>
    </row>
    <row r="19" spans="1:11" ht="50.25" customHeight="1" thickBot="1">
      <c r="A19" s="32">
        <v>5</v>
      </c>
      <c r="B19" s="34" t="s">
        <v>95</v>
      </c>
      <c r="C19" s="34" t="s">
        <v>96</v>
      </c>
      <c r="D19" s="34">
        <v>59.3</v>
      </c>
      <c r="E19" s="34">
        <v>54</v>
      </c>
      <c r="F19" s="34">
        <v>50</v>
      </c>
      <c r="G19" s="34">
        <v>46</v>
      </c>
      <c r="H19" s="34">
        <v>42</v>
      </c>
      <c r="I19" s="34">
        <v>38</v>
      </c>
      <c r="J19" s="34">
        <v>34</v>
      </c>
      <c r="K19" s="31" t="s">
        <v>97</v>
      </c>
    </row>
    <row r="20" spans="1:11" ht="25.5" customHeight="1" thickBot="1">
      <c r="A20" s="32">
        <v>6</v>
      </c>
      <c r="B20" s="35" t="s">
        <v>98</v>
      </c>
      <c r="C20" s="36" t="s">
        <v>96</v>
      </c>
      <c r="D20" s="36">
        <v>53</v>
      </c>
      <c r="E20" s="36">
        <v>49</v>
      </c>
      <c r="F20" s="36">
        <v>45</v>
      </c>
      <c r="G20" s="36">
        <v>41</v>
      </c>
      <c r="H20" s="36">
        <v>37</v>
      </c>
      <c r="I20" s="36">
        <v>33</v>
      </c>
      <c r="J20" s="36">
        <v>29</v>
      </c>
      <c r="K20" s="36" t="s">
        <v>99</v>
      </c>
    </row>
    <row r="21" spans="1:11" ht="32.25" customHeight="1" thickBot="1">
      <c r="A21" s="32">
        <v>7</v>
      </c>
      <c r="B21" s="33" t="s">
        <v>100</v>
      </c>
      <c r="C21" s="33" t="s">
        <v>96</v>
      </c>
      <c r="D21" s="33">
        <v>78</v>
      </c>
      <c r="E21" s="33">
        <v>72</v>
      </c>
      <c r="F21" s="33">
        <v>66</v>
      </c>
      <c r="G21" s="33">
        <v>60</v>
      </c>
      <c r="H21" s="33">
        <v>54</v>
      </c>
      <c r="I21" s="33">
        <v>48</v>
      </c>
      <c r="J21" s="33">
        <v>42</v>
      </c>
      <c r="K21" s="33" t="s">
        <v>99</v>
      </c>
    </row>
    <row r="22" spans="1:11" ht="15.75" thickBot="1">
      <c r="A22" s="32">
        <v>8</v>
      </c>
      <c r="B22" s="33" t="s">
        <v>101</v>
      </c>
      <c r="C22" s="115" t="s">
        <v>102</v>
      </c>
      <c r="D22" s="116"/>
      <c r="E22" s="116"/>
      <c r="F22" s="116"/>
      <c r="G22" s="116"/>
      <c r="H22" s="116"/>
      <c r="I22" s="116"/>
      <c r="J22" s="116"/>
      <c r="K22" s="117"/>
    </row>
    <row r="23" spans="1:11" ht="125.25" customHeight="1" thickBot="1">
      <c r="A23" s="32">
        <v>9</v>
      </c>
      <c r="B23" s="19" t="s">
        <v>103</v>
      </c>
      <c r="C23" s="19" t="s">
        <v>96</v>
      </c>
      <c r="D23" s="19">
        <v>2</v>
      </c>
      <c r="E23" s="19">
        <v>1.5</v>
      </c>
      <c r="F23" s="19">
        <v>0.5</v>
      </c>
      <c r="G23" s="19">
        <v>0.5</v>
      </c>
      <c r="H23" s="19">
        <v>0.5</v>
      </c>
      <c r="I23" s="19">
        <v>0.5</v>
      </c>
      <c r="J23" s="19">
        <v>0.5</v>
      </c>
      <c r="K23" s="19"/>
    </row>
    <row r="24" spans="1:11" ht="25.5" customHeight="1" thickBot="1">
      <c r="A24" s="32">
        <v>10</v>
      </c>
      <c r="B24" s="112" t="s">
        <v>104</v>
      </c>
      <c r="C24" s="113"/>
      <c r="D24" s="113"/>
      <c r="E24" s="113"/>
      <c r="F24" s="113"/>
      <c r="G24" s="113"/>
      <c r="H24" s="113"/>
      <c r="I24" s="113"/>
      <c r="J24" s="113"/>
      <c r="K24" s="114"/>
    </row>
    <row r="25" spans="1:11" ht="63.75" customHeight="1" thickBot="1">
      <c r="A25" s="32">
        <v>11</v>
      </c>
      <c r="B25" s="19" t="s">
        <v>105</v>
      </c>
      <c r="C25" s="110" t="s">
        <v>106</v>
      </c>
      <c r="D25" s="111"/>
      <c r="E25" s="111"/>
      <c r="F25" s="111"/>
      <c r="G25" s="111"/>
      <c r="H25" s="111"/>
      <c r="I25" s="111"/>
      <c r="J25" s="111"/>
      <c r="K25" s="109"/>
    </row>
    <row r="26" spans="1:11" ht="15.75" thickBot="1">
      <c r="A26" s="32">
        <v>12</v>
      </c>
      <c r="B26" s="19" t="s">
        <v>107</v>
      </c>
      <c r="C26" s="110" t="s">
        <v>108</v>
      </c>
      <c r="D26" s="111"/>
      <c r="E26" s="111"/>
      <c r="F26" s="111"/>
      <c r="G26" s="111"/>
      <c r="H26" s="111"/>
      <c r="I26" s="111"/>
      <c r="J26" s="111"/>
      <c r="K26" s="109"/>
    </row>
    <row r="27" spans="1:11" ht="53.25" customHeight="1" thickBot="1">
      <c r="A27" s="32">
        <v>13</v>
      </c>
      <c r="B27" s="22" t="s">
        <v>176</v>
      </c>
      <c r="C27" s="17" t="s">
        <v>109</v>
      </c>
      <c r="D27" s="17">
        <v>35</v>
      </c>
      <c r="E27" s="17">
        <v>35</v>
      </c>
      <c r="F27" s="17">
        <v>40</v>
      </c>
      <c r="G27" s="17">
        <v>45</v>
      </c>
      <c r="H27" s="17">
        <v>50</v>
      </c>
      <c r="I27" s="17">
        <v>55</v>
      </c>
      <c r="J27" s="17">
        <v>60</v>
      </c>
      <c r="K27" s="17"/>
    </row>
    <row r="28" spans="1:11" ht="85.5" customHeight="1" thickBot="1">
      <c r="A28" s="32">
        <v>14</v>
      </c>
      <c r="B28" s="31" t="s">
        <v>175</v>
      </c>
      <c r="C28" s="27" t="s">
        <v>110</v>
      </c>
      <c r="D28" s="27">
        <v>35</v>
      </c>
      <c r="E28" s="27">
        <v>35</v>
      </c>
      <c r="F28" s="27">
        <v>40</v>
      </c>
      <c r="G28" s="27">
        <v>45</v>
      </c>
      <c r="H28" s="27">
        <v>50</v>
      </c>
      <c r="I28" s="27">
        <v>55</v>
      </c>
      <c r="J28" s="27">
        <v>60</v>
      </c>
      <c r="K28" s="27"/>
    </row>
    <row r="29" spans="1:11" ht="166.5" thickBot="1">
      <c r="A29" s="32">
        <v>15</v>
      </c>
      <c r="B29" s="19" t="s">
        <v>111</v>
      </c>
      <c r="C29" s="19" t="s">
        <v>96</v>
      </c>
      <c r="D29" s="19">
        <v>20.8</v>
      </c>
      <c r="E29" s="19">
        <v>30</v>
      </c>
      <c r="F29" s="19">
        <v>32</v>
      </c>
      <c r="G29" s="19">
        <v>37</v>
      </c>
      <c r="H29" s="19">
        <v>40</v>
      </c>
      <c r="I29" s="19">
        <v>43</v>
      </c>
      <c r="J29" s="19">
        <v>49</v>
      </c>
      <c r="K29" s="19" t="s">
        <v>112</v>
      </c>
    </row>
    <row r="30" spans="1:11" ht="25.5" customHeight="1" thickBot="1">
      <c r="A30" s="32">
        <v>16</v>
      </c>
      <c r="B30" s="112" t="s">
        <v>113</v>
      </c>
      <c r="C30" s="113"/>
      <c r="D30" s="113"/>
      <c r="E30" s="113"/>
      <c r="F30" s="113"/>
      <c r="G30" s="113"/>
      <c r="H30" s="113"/>
      <c r="I30" s="113"/>
      <c r="J30" s="113"/>
      <c r="K30" s="114"/>
    </row>
    <row r="31" spans="1:11" ht="25.5" customHeight="1" thickBot="1">
      <c r="A31" s="32">
        <v>17</v>
      </c>
      <c r="B31" s="19" t="s">
        <v>105</v>
      </c>
      <c r="C31" s="110" t="s">
        <v>114</v>
      </c>
      <c r="D31" s="111"/>
      <c r="E31" s="111"/>
      <c r="F31" s="111"/>
      <c r="G31" s="111"/>
      <c r="H31" s="111"/>
      <c r="I31" s="111"/>
      <c r="J31" s="111"/>
      <c r="K31" s="109"/>
    </row>
    <row r="32" spans="1:11" ht="25.5" customHeight="1" thickBot="1">
      <c r="A32" s="32">
        <v>18</v>
      </c>
      <c r="B32" s="19" t="s">
        <v>93</v>
      </c>
      <c r="C32" s="110" t="s">
        <v>115</v>
      </c>
      <c r="D32" s="111"/>
      <c r="E32" s="111"/>
      <c r="F32" s="111"/>
      <c r="G32" s="111"/>
      <c r="H32" s="111"/>
      <c r="I32" s="111"/>
      <c r="J32" s="111"/>
      <c r="K32" s="109"/>
    </row>
    <row r="33" spans="1:11" ht="124.5" customHeight="1" thickBot="1">
      <c r="A33" s="32">
        <v>19</v>
      </c>
      <c r="B33" s="17" t="s">
        <v>116</v>
      </c>
      <c r="C33" s="22" t="s">
        <v>96</v>
      </c>
      <c r="D33" s="22">
        <v>0.45</v>
      </c>
      <c r="E33" s="22">
        <v>0.45</v>
      </c>
      <c r="F33" s="22">
        <v>0.9</v>
      </c>
      <c r="G33" s="22">
        <v>1.1299999999999999</v>
      </c>
      <c r="H33" s="22">
        <v>1.8</v>
      </c>
      <c r="I33" s="22">
        <v>2</v>
      </c>
      <c r="J33" s="22">
        <v>2.2999999999999998</v>
      </c>
      <c r="K33" s="17"/>
    </row>
    <row r="34" spans="1:11" ht="15.75" thickBot="1">
      <c r="A34" s="32">
        <v>20</v>
      </c>
      <c r="B34" s="87" t="s">
        <v>117</v>
      </c>
      <c r="C34" s="88"/>
      <c r="D34" s="88"/>
      <c r="E34" s="88"/>
      <c r="F34" s="88"/>
      <c r="G34" s="88"/>
      <c r="H34" s="88"/>
      <c r="I34" s="88"/>
      <c r="J34" s="88"/>
      <c r="K34" s="89"/>
    </row>
    <row r="35" spans="1:11" ht="51" customHeight="1" thickBot="1">
      <c r="A35" s="32">
        <v>21</v>
      </c>
      <c r="B35" s="21" t="s">
        <v>118</v>
      </c>
      <c r="C35" s="112" t="s">
        <v>119</v>
      </c>
      <c r="D35" s="113"/>
      <c r="E35" s="113"/>
      <c r="F35" s="113"/>
      <c r="G35" s="113"/>
      <c r="H35" s="113"/>
      <c r="I35" s="113"/>
      <c r="J35" s="113"/>
      <c r="K35" s="114"/>
    </row>
    <row r="36" spans="1:11" ht="38.25" customHeight="1" thickBot="1">
      <c r="A36" s="32">
        <v>22</v>
      </c>
      <c r="B36" s="19" t="s">
        <v>93</v>
      </c>
      <c r="C36" s="87" t="s">
        <v>120</v>
      </c>
      <c r="D36" s="88"/>
      <c r="E36" s="88"/>
      <c r="F36" s="88"/>
      <c r="G36" s="88"/>
      <c r="H36" s="88"/>
      <c r="I36" s="88"/>
      <c r="J36" s="88"/>
      <c r="K36" s="89"/>
    </row>
    <row r="37" spans="1:11" ht="51" customHeight="1" thickBot="1">
      <c r="A37" s="32">
        <v>23</v>
      </c>
      <c r="B37" s="1" t="s">
        <v>177</v>
      </c>
      <c r="C37" s="17" t="s">
        <v>121</v>
      </c>
      <c r="D37" s="17">
        <v>30821.5</v>
      </c>
      <c r="E37" s="17">
        <v>34013.5</v>
      </c>
      <c r="F37" s="17">
        <v>36865.300000000003</v>
      </c>
      <c r="G37" s="17">
        <v>41087.300000000003</v>
      </c>
      <c r="H37" s="17">
        <v>44465.8</v>
      </c>
      <c r="I37" s="17">
        <v>47023.5</v>
      </c>
      <c r="J37" s="17">
        <v>49402.400000000001</v>
      </c>
      <c r="K37" s="17"/>
    </row>
    <row r="38" spans="1:11" ht="39.75" customHeight="1" thickBot="1">
      <c r="A38" s="32">
        <v>24</v>
      </c>
      <c r="B38" s="28" t="s">
        <v>184</v>
      </c>
      <c r="C38" s="18" t="s">
        <v>122</v>
      </c>
      <c r="D38" s="17">
        <v>47773.3</v>
      </c>
      <c r="E38" s="17">
        <v>52721</v>
      </c>
      <c r="F38" s="17">
        <v>57141.2</v>
      </c>
      <c r="G38" s="17">
        <v>63685.3</v>
      </c>
      <c r="H38" s="17">
        <v>68922</v>
      </c>
      <c r="I38" s="17">
        <v>72886.399999999994</v>
      </c>
      <c r="J38" s="17">
        <v>76573.8</v>
      </c>
      <c r="K38" s="17"/>
    </row>
    <row r="39" spans="1:11" ht="38.25" customHeight="1" thickBot="1">
      <c r="A39" s="32">
        <v>25</v>
      </c>
      <c r="B39" s="1" t="s">
        <v>178</v>
      </c>
      <c r="C39" s="17" t="s">
        <v>123</v>
      </c>
      <c r="D39" s="17">
        <v>10.013</v>
      </c>
      <c r="E39" s="17">
        <v>11.05</v>
      </c>
      <c r="F39" s="17">
        <v>11.977</v>
      </c>
      <c r="G39" s="17">
        <v>13.348000000000001</v>
      </c>
      <c r="H39" s="17">
        <v>14.446</v>
      </c>
      <c r="I39" s="17">
        <v>15.276999999999999</v>
      </c>
      <c r="J39" s="17">
        <v>16.05</v>
      </c>
      <c r="K39" s="17"/>
    </row>
    <row r="40" spans="1:11" ht="48.75" customHeight="1" thickBot="1">
      <c r="A40" s="32">
        <v>26</v>
      </c>
      <c r="B40" s="1" t="s">
        <v>179</v>
      </c>
      <c r="C40" s="17" t="s">
        <v>122</v>
      </c>
      <c r="D40" s="17">
        <v>12620.5</v>
      </c>
      <c r="E40" s="17">
        <v>13927.5</v>
      </c>
      <c r="F40" s="17">
        <v>15095.2</v>
      </c>
      <c r="G40" s="17">
        <v>16824</v>
      </c>
      <c r="H40" s="17">
        <v>18207.400000000001</v>
      </c>
      <c r="I40" s="17">
        <v>19254.7</v>
      </c>
      <c r="J40" s="17">
        <v>20228.8</v>
      </c>
      <c r="K40" s="17"/>
    </row>
    <row r="41" spans="1:11" ht="51.75" customHeight="1" thickBot="1">
      <c r="A41" s="32">
        <v>27</v>
      </c>
      <c r="B41" s="1" t="s">
        <v>180</v>
      </c>
      <c r="C41" s="17" t="s">
        <v>124</v>
      </c>
      <c r="D41" s="17">
        <v>60.633000000000003</v>
      </c>
      <c r="E41" s="17">
        <v>66.912999999999997</v>
      </c>
      <c r="F41" s="17">
        <v>72.522999999999996</v>
      </c>
      <c r="G41" s="17">
        <v>80.828000000000003</v>
      </c>
      <c r="H41" s="17">
        <v>87.474999999999994</v>
      </c>
      <c r="I41" s="17">
        <v>92.506</v>
      </c>
      <c r="J41" s="17">
        <v>97.186000000000007</v>
      </c>
      <c r="K41" s="17"/>
    </row>
    <row r="42" spans="1:11" ht="48.75" customHeight="1" thickBot="1">
      <c r="A42" s="32">
        <v>28</v>
      </c>
      <c r="B42" s="1" t="s">
        <v>181</v>
      </c>
      <c r="C42" s="17" t="s">
        <v>122</v>
      </c>
      <c r="D42" s="17">
        <v>1122.3</v>
      </c>
      <c r="E42" s="17">
        <v>1238.5999999999999</v>
      </c>
      <c r="F42" s="17">
        <v>1342.4</v>
      </c>
      <c r="G42" s="17">
        <v>1496.1</v>
      </c>
      <c r="H42" s="17">
        <v>1619.1</v>
      </c>
      <c r="I42" s="17">
        <v>1712.3</v>
      </c>
      <c r="J42" s="17">
        <v>1798.9</v>
      </c>
      <c r="K42" s="17"/>
    </row>
    <row r="43" spans="1:11" ht="38.25" customHeight="1" thickBot="1">
      <c r="A43" s="32">
        <v>29</v>
      </c>
      <c r="B43" s="29" t="s">
        <v>107</v>
      </c>
      <c r="C43" s="87" t="s">
        <v>125</v>
      </c>
      <c r="D43" s="88"/>
      <c r="E43" s="88"/>
      <c r="F43" s="88"/>
      <c r="G43" s="88"/>
      <c r="H43" s="88"/>
      <c r="I43" s="88"/>
      <c r="J43" s="88"/>
      <c r="K43" s="89"/>
    </row>
    <row r="44" spans="1:11" ht="79.5" customHeight="1" thickBot="1">
      <c r="A44" s="32">
        <v>30</v>
      </c>
      <c r="B44" s="19" t="s">
        <v>126</v>
      </c>
      <c r="C44" s="19" t="s">
        <v>127</v>
      </c>
      <c r="D44" s="19">
        <v>720</v>
      </c>
      <c r="E44" s="19">
        <v>720</v>
      </c>
      <c r="F44" s="19">
        <v>720</v>
      </c>
      <c r="G44" s="19">
        <v>720</v>
      </c>
      <c r="H44" s="19">
        <v>720</v>
      </c>
      <c r="I44" s="19">
        <v>720</v>
      </c>
      <c r="J44" s="19">
        <v>720</v>
      </c>
      <c r="K44" s="19" t="s">
        <v>128</v>
      </c>
    </row>
    <row r="45" spans="1:11" ht="67.5" customHeight="1" thickBot="1">
      <c r="A45" s="32">
        <v>31</v>
      </c>
      <c r="B45" s="19" t="s">
        <v>129</v>
      </c>
      <c r="C45" s="19" t="s">
        <v>130</v>
      </c>
      <c r="D45" s="19">
        <v>0.23</v>
      </c>
      <c r="E45" s="19">
        <v>0.23</v>
      </c>
      <c r="F45" s="19">
        <v>0.23</v>
      </c>
      <c r="G45" s="19">
        <v>0.23</v>
      </c>
      <c r="H45" s="19">
        <v>0.23</v>
      </c>
      <c r="I45" s="19">
        <v>0.23</v>
      </c>
      <c r="J45" s="19">
        <v>0.23</v>
      </c>
      <c r="K45" s="19" t="s">
        <v>128</v>
      </c>
    </row>
    <row r="46" spans="1:11" ht="72" customHeight="1" thickBot="1">
      <c r="A46" s="32">
        <v>32</v>
      </c>
      <c r="B46" s="19" t="s">
        <v>131</v>
      </c>
      <c r="C46" s="19" t="s">
        <v>132</v>
      </c>
      <c r="D46" s="19">
        <v>55.32</v>
      </c>
      <c r="E46" s="19">
        <v>55.32</v>
      </c>
      <c r="F46" s="19">
        <v>55.32</v>
      </c>
      <c r="G46" s="19">
        <v>55.32</v>
      </c>
      <c r="H46" s="19">
        <v>55.32</v>
      </c>
      <c r="I46" s="19">
        <v>55.32</v>
      </c>
      <c r="J46" s="19">
        <v>55.32</v>
      </c>
      <c r="K46" s="19" t="s">
        <v>128</v>
      </c>
    </row>
    <row r="47" spans="1:11" ht="82.5" customHeight="1" thickBot="1">
      <c r="A47" s="32">
        <v>33</v>
      </c>
      <c r="B47" s="19" t="s">
        <v>133</v>
      </c>
      <c r="C47" s="19" t="s">
        <v>127</v>
      </c>
      <c r="D47" s="19">
        <v>131.93</v>
      </c>
      <c r="E47" s="19">
        <v>136.13999999999999</v>
      </c>
      <c r="F47" s="19">
        <v>136.13999999999999</v>
      </c>
      <c r="G47" s="19">
        <v>136.13999999999999</v>
      </c>
      <c r="H47" s="19">
        <v>136.13999999999999</v>
      </c>
      <c r="I47" s="19">
        <v>136.13999999999999</v>
      </c>
      <c r="J47" s="19">
        <v>136.13999999999999</v>
      </c>
      <c r="K47" s="19" t="s">
        <v>128</v>
      </c>
    </row>
    <row r="48" spans="1:11" ht="68.25" customHeight="1" thickBot="1">
      <c r="A48" s="32">
        <v>34</v>
      </c>
      <c r="B48" s="19" t="s">
        <v>134</v>
      </c>
      <c r="C48" s="19" t="s">
        <v>130</v>
      </c>
      <c r="D48" s="19">
        <v>2.5000000000000001E-2</v>
      </c>
      <c r="E48" s="19">
        <v>2.5999999999999999E-2</v>
      </c>
      <c r="F48" s="19">
        <v>0.03</v>
      </c>
      <c r="G48" s="19">
        <v>0.03</v>
      </c>
      <c r="H48" s="19">
        <v>0.03</v>
      </c>
      <c r="I48" s="19">
        <v>0.03</v>
      </c>
      <c r="J48" s="19">
        <v>0.03</v>
      </c>
      <c r="K48" s="19" t="s">
        <v>128</v>
      </c>
    </row>
    <row r="49" spans="1:11" ht="69.75" customHeight="1" thickBot="1">
      <c r="A49" s="32">
        <v>35</v>
      </c>
      <c r="B49" s="19" t="s">
        <v>135</v>
      </c>
      <c r="C49" s="19" t="s">
        <v>132</v>
      </c>
      <c r="D49" s="19">
        <v>1.18</v>
      </c>
      <c r="E49" s="19">
        <v>1.28</v>
      </c>
      <c r="F49" s="19">
        <v>1.38</v>
      </c>
      <c r="G49" s="19">
        <v>1.38</v>
      </c>
      <c r="H49" s="19">
        <v>1.38</v>
      </c>
      <c r="I49" s="19">
        <v>1.38</v>
      </c>
      <c r="J49" s="19">
        <v>1.38</v>
      </c>
      <c r="K49" s="19" t="s">
        <v>128</v>
      </c>
    </row>
    <row r="50" spans="1:11" ht="25.5" customHeight="1" thickBot="1">
      <c r="A50" s="32">
        <v>36</v>
      </c>
      <c r="B50" s="87" t="s">
        <v>136</v>
      </c>
      <c r="C50" s="88"/>
      <c r="D50" s="88"/>
      <c r="E50" s="88"/>
      <c r="F50" s="88"/>
      <c r="G50" s="88"/>
      <c r="H50" s="88"/>
      <c r="I50" s="88"/>
      <c r="J50" s="88"/>
      <c r="K50" s="89"/>
    </row>
    <row r="51" spans="1:11" ht="25.5" customHeight="1" thickBot="1">
      <c r="A51" s="32">
        <v>37</v>
      </c>
      <c r="B51" s="19" t="s">
        <v>105</v>
      </c>
      <c r="C51" s="87" t="s">
        <v>137</v>
      </c>
      <c r="D51" s="88"/>
      <c r="E51" s="88"/>
      <c r="F51" s="88"/>
      <c r="G51" s="88"/>
      <c r="H51" s="88"/>
      <c r="I51" s="88"/>
      <c r="J51" s="88"/>
      <c r="K51" s="89"/>
    </row>
    <row r="52" spans="1:11" ht="15.75" thickBot="1">
      <c r="A52" s="32">
        <v>38</v>
      </c>
      <c r="B52" s="19" t="s">
        <v>93</v>
      </c>
      <c r="C52" s="87" t="s">
        <v>138</v>
      </c>
      <c r="D52" s="88"/>
      <c r="E52" s="88"/>
      <c r="F52" s="88"/>
      <c r="G52" s="88"/>
      <c r="H52" s="88"/>
      <c r="I52" s="88"/>
      <c r="J52" s="88"/>
      <c r="K52" s="89"/>
    </row>
    <row r="53" spans="1:11" ht="54" customHeight="1" thickBot="1">
      <c r="A53" s="32">
        <v>39</v>
      </c>
      <c r="B53" s="19" t="s">
        <v>139</v>
      </c>
      <c r="C53" s="19" t="s">
        <v>96</v>
      </c>
      <c r="D53" s="19">
        <v>53</v>
      </c>
      <c r="E53" s="19">
        <v>59</v>
      </c>
      <c r="F53" s="19">
        <v>65</v>
      </c>
      <c r="G53" s="19">
        <v>71</v>
      </c>
      <c r="H53" s="19">
        <v>78</v>
      </c>
      <c r="I53" s="19">
        <v>84</v>
      </c>
      <c r="J53" s="19">
        <v>90</v>
      </c>
      <c r="K53" s="20"/>
    </row>
    <row r="54" spans="1:11" ht="60.75" customHeight="1" thickBot="1">
      <c r="A54" s="32">
        <v>40</v>
      </c>
      <c r="B54" s="19" t="s">
        <v>140</v>
      </c>
      <c r="C54" s="19" t="s">
        <v>96</v>
      </c>
      <c r="D54" s="19">
        <v>50</v>
      </c>
      <c r="E54" s="19">
        <v>58</v>
      </c>
      <c r="F54" s="19">
        <v>60</v>
      </c>
      <c r="G54" s="19">
        <v>63</v>
      </c>
      <c r="H54" s="19">
        <v>65</v>
      </c>
      <c r="I54" s="19">
        <v>68</v>
      </c>
      <c r="J54" s="19">
        <v>70</v>
      </c>
      <c r="K54" s="20"/>
    </row>
    <row r="55" spans="1:11" ht="21" customHeight="1" thickBot="1">
      <c r="A55" s="32">
        <v>41</v>
      </c>
      <c r="B55" s="19" t="s">
        <v>107</v>
      </c>
      <c r="C55" s="110" t="s">
        <v>141</v>
      </c>
      <c r="D55" s="111"/>
      <c r="E55" s="111"/>
      <c r="F55" s="111"/>
      <c r="G55" s="111"/>
      <c r="H55" s="111"/>
      <c r="I55" s="111"/>
      <c r="J55" s="111"/>
      <c r="K55" s="109"/>
    </row>
    <row r="56" spans="1:11" ht="99.75" customHeight="1" thickBot="1">
      <c r="A56" s="32">
        <v>42</v>
      </c>
      <c r="B56" s="19" t="s">
        <v>142</v>
      </c>
      <c r="C56" s="19" t="s">
        <v>96</v>
      </c>
      <c r="D56" s="19">
        <v>3.9</v>
      </c>
      <c r="E56" s="19">
        <v>4.3</v>
      </c>
      <c r="F56" s="19">
        <v>4.5999999999999996</v>
      </c>
      <c r="G56" s="19">
        <v>4.9000000000000004</v>
      </c>
      <c r="H56" s="19">
        <v>5.2</v>
      </c>
      <c r="I56" s="19">
        <v>5.5</v>
      </c>
      <c r="J56" s="19">
        <v>6</v>
      </c>
      <c r="K56" s="19"/>
    </row>
    <row r="57" spans="1:11" ht="15.75" thickBot="1">
      <c r="A57" s="32">
        <v>43</v>
      </c>
      <c r="B57" s="87" t="s">
        <v>143</v>
      </c>
      <c r="C57" s="88"/>
      <c r="D57" s="88"/>
      <c r="E57" s="88"/>
      <c r="F57" s="88"/>
      <c r="G57" s="88"/>
      <c r="H57" s="88"/>
      <c r="I57" s="88"/>
      <c r="J57" s="88"/>
      <c r="K57" s="89"/>
    </row>
    <row r="58" spans="1:11" ht="25.5" customHeight="1" thickBot="1">
      <c r="A58" s="32">
        <v>44</v>
      </c>
      <c r="B58" s="19" t="s">
        <v>105</v>
      </c>
      <c r="C58" s="110" t="s">
        <v>144</v>
      </c>
      <c r="D58" s="111"/>
      <c r="E58" s="111"/>
      <c r="F58" s="111"/>
      <c r="G58" s="111"/>
      <c r="H58" s="111"/>
      <c r="I58" s="111"/>
      <c r="J58" s="111"/>
      <c r="K58" s="109"/>
    </row>
    <row r="59" spans="1:11" ht="25.5" customHeight="1" thickBot="1">
      <c r="A59" s="32">
        <v>45</v>
      </c>
      <c r="B59" s="19" t="s">
        <v>93</v>
      </c>
      <c r="C59" s="110" t="s">
        <v>145</v>
      </c>
      <c r="D59" s="111"/>
      <c r="E59" s="111"/>
      <c r="F59" s="111"/>
      <c r="G59" s="111"/>
      <c r="H59" s="111"/>
      <c r="I59" s="111"/>
      <c r="J59" s="111"/>
      <c r="K59" s="109"/>
    </row>
    <row r="60" spans="1:11" ht="59.25" customHeight="1" thickBot="1">
      <c r="A60" s="32">
        <v>46</v>
      </c>
      <c r="B60" s="30" t="s">
        <v>185</v>
      </c>
      <c r="C60" s="31" t="s">
        <v>146</v>
      </c>
      <c r="D60" s="31">
        <v>130.29300000000001</v>
      </c>
      <c r="E60" s="31">
        <v>130.29300000000001</v>
      </c>
      <c r="F60" s="31">
        <v>130.29300000000001</v>
      </c>
      <c r="G60" s="31">
        <v>130.29300000000001</v>
      </c>
      <c r="H60" s="31">
        <v>130.29300000000001</v>
      </c>
      <c r="I60" s="31">
        <v>130.29300000000001</v>
      </c>
      <c r="J60" s="31">
        <v>130.29300000000001</v>
      </c>
      <c r="K60" s="27"/>
    </row>
    <row r="61" spans="1:11" ht="128.25" thickBot="1">
      <c r="A61" s="32">
        <v>47</v>
      </c>
      <c r="B61" s="19" t="s">
        <v>147</v>
      </c>
      <c r="C61" s="19" t="s">
        <v>96</v>
      </c>
      <c r="D61" s="19">
        <v>53</v>
      </c>
      <c r="E61" s="19">
        <v>53</v>
      </c>
      <c r="F61" s="19">
        <v>41.6</v>
      </c>
      <c r="G61" s="19">
        <v>38.53</v>
      </c>
      <c r="H61" s="19">
        <v>35.46</v>
      </c>
      <c r="I61" s="19">
        <v>32.39</v>
      </c>
      <c r="J61" s="19">
        <v>29.32</v>
      </c>
      <c r="K61" s="19" t="s">
        <v>148</v>
      </c>
    </row>
    <row r="62" spans="1:11" ht="138.75" customHeight="1" thickBot="1">
      <c r="A62" s="32">
        <v>48</v>
      </c>
      <c r="B62" s="19" t="s">
        <v>149</v>
      </c>
      <c r="C62" s="19" t="s">
        <v>96</v>
      </c>
      <c r="D62" s="19">
        <v>0.4</v>
      </c>
      <c r="E62" s="19">
        <v>0.3</v>
      </c>
      <c r="F62" s="19">
        <v>0.3</v>
      </c>
      <c r="G62" s="19">
        <v>0.3</v>
      </c>
      <c r="H62" s="19">
        <v>0.3</v>
      </c>
      <c r="I62" s="19">
        <v>0.2</v>
      </c>
      <c r="J62" s="19">
        <v>0.2</v>
      </c>
      <c r="K62" s="19" t="s">
        <v>148</v>
      </c>
    </row>
    <row r="63" spans="1:11" ht="25.5" customHeight="1" thickBot="1">
      <c r="A63" s="32">
        <v>49</v>
      </c>
      <c r="B63" s="87" t="s">
        <v>150</v>
      </c>
      <c r="C63" s="88"/>
      <c r="D63" s="88"/>
      <c r="E63" s="88"/>
      <c r="F63" s="88"/>
      <c r="G63" s="88"/>
      <c r="H63" s="88"/>
      <c r="I63" s="88"/>
      <c r="J63" s="88"/>
      <c r="K63" s="89"/>
    </row>
    <row r="64" spans="1:11" ht="25.5" customHeight="1" thickBot="1">
      <c r="A64" s="32">
        <v>50</v>
      </c>
      <c r="B64" s="19" t="s">
        <v>105</v>
      </c>
      <c r="C64" s="87" t="s">
        <v>151</v>
      </c>
      <c r="D64" s="88"/>
      <c r="E64" s="88"/>
      <c r="F64" s="88"/>
      <c r="G64" s="88"/>
      <c r="H64" s="88"/>
      <c r="I64" s="88"/>
      <c r="J64" s="88"/>
      <c r="K64" s="89"/>
    </row>
    <row r="65" spans="1:11" ht="25.5" customHeight="1" thickBot="1">
      <c r="A65" s="32">
        <v>51</v>
      </c>
      <c r="B65" s="19" t="s">
        <v>93</v>
      </c>
      <c r="C65" s="87" t="s">
        <v>152</v>
      </c>
      <c r="D65" s="88"/>
      <c r="E65" s="88"/>
      <c r="F65" s="88"/>
      <c r="G65" s="88"/>
      <c r="H65" s="88"/>
      <c r="I65" s="88"/>
      <c r="J65" s="88"/>
      <c r="K65" s="89"/>
    </row>
    <row r="66" spans="1:11" ht="65.25" customHeight="1" thickBot="1">
      <c r="A66" s="32">
        <v>52</v>
      </c>
      <c r="B66" s="17" t="s">
        <v>153</v>
      </c>
      <c r="C66" s="22" t="s">
        <v>96</v>
      </c>
      <c r="D66" s="22">
        <v>80</v>
      </c>
      <c r="E66" s="22">
        <v>85</v>
      </c>
      <c r="F66" s="22">
        <v>100</v>
      </c>
      <c r="G66" s="22">
        <v>100</v>
      </c>
      <c r="H66" s="22">
        <v>100</v>
      </c>
      <c r="I66" s="22">
        <v>100</v>
      </c>
      <c r="J66" s="22">
        <v>100</v>
      </c>
      <c r="K66" s="17" t="s">
        <v>154</v>
      </c>
    </row>
    <row r="67" spans="1:11" ht="95.25" customHeight="1" thickBot="1">
      <c r="A67" s="32">
        <v>53</v>
      </c>
      <c r="B67" s="23" t="s">
        <v>155</v>
      </c>
      <c r="C67" s="24" t="s">
        <v>96</v>
      </c>
      <c r="D67" s="24">
        <v>70</v>
      </c>
      <c r="E67" s="24">
        <v>75</v>
      </c>
      <c r="F67" s="24">
        <v>80</v>
      </c>
      <c r="G67" s="24">
        <v>80</v>
      </c>
      <c r="H67" s="24">
        <v>80</v>
      </c>
      <c r="I67" s="24">
        <v>80</v>
      </c>
      <c r="J67" s="25">
        <v>80</v>
      </c>
      <c r="K67" s="19" t="s">
        <v>154</v>
      </c>
    </row>
    <row r="68" spans="1:11" ht="15.75" thickBot="1">
      <c r="A68" s="32">
        <v>54</v>
      </c>
      <c r="B68" s="19" t="s">
        <v>107</v>
      </c>
      <c r="C68" s="107" t="s">
        <v>156</v>
      </c>
      <c r="D68" s="108"/>
      <c r="E68" s="108"/>
      <c r="F68" s="108"/>
      <c r="G68" s="108"/>
      <c r="H68" s="108"/>
      <c r="I68" s="108"/>
      <c r="J68" s="108"/>
      <c r="K68" s="109"/>
    </row>
    <row r="69" spans="1:11" ht="90" thickBot="1">
      <c r="A69" s="32">
        <v>55</v>
      </c>
      <c r="B69" s="19" t="s">
        <v>157</v>
      </c>
      <c r="C69" s="19" t="s">
        <v>96</v>
      </c>
      <c r="D69" s="19">
        <v>100</v>
      </c>
      <c r="E69" s="19">
        <v>100</v>
      </c>
      <c r="F69" s="19">
        <v>100</v>
      </c>
      <c r="G69" s="19">
        <v>100</v>
      </c>
      <c r="H69" s="19">
        <v>100</v>
      </c>
      <c r="I69" s="19">
        <v>100</v>
      </c>
      <c r="J69" s="19">
        <v>100</v>
      </c>
      <c r="K69" s="19" t="s">
        <v>154</v>
      </c>
    </row>
    <row r="70" spans="1:11" ht="66.75" customHeight="1" thickBot="1">
      <c r="A70" s="32">
        <v>56</v>
      </c>
      <c r="B70" s="19" t="s">
        <v>158</v>
      </c>
      <c r="C70" s="19" t="s">
        <v>96</v>
      </c>
      <c r="D70" s="19">
        <v>87.6</v>
      </c>
      <c r="E70" s="19">
        <v>87.6</v>
      </c>
      <c r="F70" s="19">
        <v>100</v>
      </c>
      <c r="G70" s="19">
        <v>100</v>
      </c>
      <c r="H70" s="19">
        <v>100</v>
      </c>
      <c r="I70" s="19">
        <v>100</v>
      </c>
      <c r="J70" s="19">
        <v>100</v>
      </c>
      <c r="K70" s="19" t="s">
        <v>154</v>
      </c>
    </row>
    <row r="71" spans="1:11" ht="15.75" thickBot="1">
      <c r="A71" s="32">
        <v>57</v>
      </c>
      <c r="B71" s="19" t="s">
        <v>159</v>
      </c>
      <c r="C71" s="87" t="s">
        <v>160</v>
      </c>
      <c r="D71" s="88"/>
      <c r="E71" s="88"/>
      <c r="F71" s="88"/>
      <c r="G71" s="88"/>
      <c r="H71" s="88"/>
      <c r="I71" s="88"/>
      <c r="J71" s="88"/>
      <c r="K71" s="89"/>
    </row>
    <row r="72" spans="1:11" ht="60.75" customHeight="1" thickBot="1">
      <c r="A72" s="32">
        <v>58</v>
      </c>
      <c r="B72" s="26" t="s">
        <v>182</v>
      </c>
      <c r="C72" s="17" t="s">
        <v>161</v>
      </c>
      <c r="D72" s="17">
        <v>20.7</v>
      </c>
      <c r="E72" s="17">
        <v>20.8</v>
      </c>
      <c r="F72" s="17">
        <v>21.2</v>
      </c>
      <c r="G72" s="17">
        <v>21.8</v>
      </c>
      <c r="H72" s="17">
        <v>22.6</v>
      </c>
      <c r="I72" s="17">
        <v>23.2</v>
      </c>
      <c r="J72" s="17">
        <v>23.3</v>
      </c>
      <c r="K72" s="17" t="s">
        <v>148</v>
      </c>
    </row>
    <row r="73" spans="1:11" ht="17.25" customHeight="1" thickBot="1">
      <c r="A73" s="32">
        <v>59</v>
      </c>
      <c r="B73" s="87" t="s">
        <v>162</v>
      </c>
      <c r="C73" s="88"/>
      <c r="D73" s="88"/>
      <c r="E73" s="88"/>
      <c r="F73" s="88"/>
      <c r="G73" s="88"/>
      <c r="H73" s="88"/>
      <c r="I73" s="88"/>
      <c r="J73" s="88"/>
      <c r="K73" s="89"/>
    </row>
    <row r="74" spans="1:11" ht="25.5" customHeight="1" thickBot="1">
      <c r="A74" s="32">
        <v>60</v>
      </c>
      <c r="B74" s="19" t="s">
        <v>105</v>
      </c>
      <c r="C74" s="87" t="s">
        <v>163</v>
      </c>
      <c r="D74" s="88"/>
      <c r="E74" s="88"/>
      <c r="F74" s="88"/>
      <c r="G74" s="88"/>
      <c r="H74" s="88"/>
      <c r="I74" s="88"/>
      <c r="J74" s="88"/>
      <c r="K74" s="89"/>
    </row>
    <row r="75" spans="1:11" ht="25.5" customHeight="1" thickBot="1">
      <c r="A75" s="32">
        <v>61</v>
      </c>
      <c r="B75" s="19" t="s">
        <v>93</v>
      </c>
      <c r="C75" s="87" t="s">
        <v>164</v>
      </c>
      <c r="D75" s="88"/>
      <c r="E75" s="88"/>
      <c r="F75" s="88"/>
      <c r="G75" s="88"/>
      <c r="H75" s="88"/>
      <c r="I75" s="88"/>
      <c r="J75" s="88"/>
      <c r="K75" s="89"/>
    </row>
    <row r="76" spans="1:11" ht="75.75" customHeight="1" thickBot="1">
      <c r="A76" s="32">
        <v>62</v>
      </c>
      <c r="B76" s="30" t="s">
        <v>183</v>
      </c>
      <c r="C76" s="22" t="s">
        <v>96</v>
      </c>
      <c r="D76" s="17">
        <v>80</v>
      </c>
      <c r="E76" s="17">
        <v>90</v>
      </c>
      <c r="F76" s="17">
        <v>100</v>
      </c>
      <c r="G76" s="17">
        <v>100</v>
      </c>
      <c r="H76" s="17">
        <v>100</v>
      </c>
      <c r="I76" s="17">
        <v>100</v>
      </c>
      <c r="J76" s="17">
        <v>100</v>
      </c>
      <c r="K76" s="17"/>
    </row>
    <row r="77" spans="1:11" ht="25.5" customHeight="1" thickBot="1">
      <c r="A77" s="32">
        <v>63</v>
      </c>
      <c r="B77" s="19" t="s">
        <v>107</v>
      </c>
      <c r="C77" s="87" t="s">
        <v>165</v>
      </c>
      <c r="D77" s="88"/>
      <c r="E77" s="88"/>
      <c r="F77" s="88"/>
      <c r="G77" s="88"/>
      <c r="H77" s="88"/>
      <c r="I77" s="88"/>
      <c r="J77" s="88"/>
      <c r="K77" s="89"/>
    </row>
    <row r="78" spans="1:11" ht="64.5" customHeight="1" thickBot="1">
      <c r="A78" s="32">
        <v>64</v>
      </c>
      <c r="B78" s="19" t="s">
        <v>166</v>
      </c>
      <c r="C78" s="19" t="s">
        <v>167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/>
    </row>
    <row r="79" spans="1:11" ht="250.5" customHeight="1" thickBot="1">
      <c r="A79" s="32">
        <v>65</v>
      </c>
      <c r="B79" s="19" t="s">
        <v>168</v>
      </c>
      <c r="C79" s="19" t="s">
        <v>96</v>
      </c>
      <c r="D79" s="19">
        <v>0</v>
      </c>
      <c r="E79" s="19">
        <v>0</v>
      </c>
      <c r="F79" s="19">
        <v>88.9</v>
      </c>
      <c r="G79" s="19">
        <v>88.9</v>
      </c>
      <c r="H79" s="19">
        <v>88.9</v>
      </c>
      <c r="I79" s="19">
        <v>88.9</v>
      </c>
      <c r="J79" s="19">
        <v>88.9</v>
      </c>
      <c r="K79" s="19" t="s">
        <v>148</v>
      </c>
    </row>
    <row r="80" spans="1:11" ht="15.75">
      <c r="A80" s="16"/>
    </row>
    <row r="81" spans="1:1" ht="15.75">
      <c r="A81" s="15"/>
    </row>
    <row r="82" spans="1:1" ht="15.75">
      <c r="A82" s="15"/>
    </row>
    <row r="83" spans="1:1" ht="15.75">
      <c r="A83" s="15"/>
    </row>
    <row r="84" spans="1:1" ht="15.75">
      <c r="A84" s="15"/>
    </row>
    <row r="85" spans="1:1" ht="15.75">
      <c r="A85" s="15"/>
    </row>
  </sheetData>
  <mergeCells count="44">
    <mergeCell ref="C22:K22"/>
    <mergeCell ref="B16:K16"/>
    <mergeCell ref="C17:K17"/>
    <mergeCell ref="C18:K18"/>
    <mergeCell ref="E13:E14"/>
    <mergeCell ref="F13:F14"/>
    <mergeCell ref="G13:G14"/>
    <mergeCell ref="H13:H14"/>
    <mergeCell ref="I13:I14"/>
    <mergeCell ref="J13:J14"/>
    <mergeCell ref="B30:K30"/>
    <mergeCell ref="C31:K31"/>
    <mergeCell ref="C32:K32"/>
    <mergeCell ref="B24:K24"/>
    <mergeCell ref="C25:K25"/>
    <mergeCell ref="C26:K26"/>
    <mergeCell ref="C43:K43"/>
    <mergeCell ref="B50:K50"/>
    <mergeCell ref="B34:K34"/>
    <mergeCell ref="C35:K35"/>
    <mergeCell ref="C36:K36"/>
    <mergeCell ref="C65:K65"/>
    <mergeCell ref="C51:K51"/>
    <mergeCell ref="C52:K52"/>
    <mergeCell ref="C55:K55"/>
    <mergeCell ref="B57:K57"/>
    <mergeCell ref="C58:K58"/>
    <mergeCell ref="C59:K59"/>
    <mergeCell ref="C77:K77"/>
    <mergeCell ref="A1:K6"/>
    <mergeCell ref="A7:K9"/>
    <mergeCell ref="A10:A14"/>
    <mergeCell ref="B10:B14"/>
    <mergeCell ref="C10:C14"/>
    <mergeCell ref="D10:J12"/>
    <mergeCell ref="K10:K14"/>
    <mergeCell ref="D13:D14"/>
    <mergeCell ref="C75:K75"/>
    <mergeCell ref="B73:K73"/>
    <mergeCell ref="C74:K74"/>
    <mergeCell ref="C68:K68"/>
    <mergeCell ref="C71:K71"/>
    <mergeCell ref="B63:K63"/>
    <mergeCell ref="C64:K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Программа </vt:lpstr>
      <vt:lpstr>Лист2</vt:lpstr>
      <vt:lpstr>'Программа '!Область_печати</vt:lpstr>
    </vt:vector>
  </TitlesOfParts>
  <Company>Krokoz™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user_27K3</cp:lastModifiedBy>
  <cp:lastPrinted>2020-05-21T11:58:31Z</cp:lastPrinted>
  <dcterms:created xsi:type="dcterms:W3CDTF">2017-02-24T11:17:21Z</dcterms:created>
  <dcterms:modified xsi:type="dcterms:W3CDTF">2020-05-22T06:27:12Z</dcterms:modified>
</cp:coreProperties>
</file>